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https://cboe-my.sharepoint.com/personal/dfay_cboe_com/Documents/Documents/"/>
    </mc:Choice>
  </mc:AlternateContent>
  <xr:revisionPtr revIDLastSave="0" documentId="8_{6CE5E201-25FA-4E6B-A862-FE88A8C2A756}" xr6:coauthVersionLast="47" xr6:coauthVersionMax="47" xr10:uidLastSave="{00000000-0000-0000-0000-000000000000}"/>
  <bookViews>
    <workbookView xWindow="-38510" yWindow="-6110" windowWidth="38620" windowHeight="21100" firstSheet="2" activeTab="2" xr2:uid="{00000000-000D-0000-FFFF-FFFF00000000}"/>
  </bookViews>
  <sheets>
    <sheet name="Cognos_Office_Connection_Cache" sheetId="15" state="veryHidden" r:id="rId1"/>
    <sheet name="INPUT" sheetId="19" r:id="rId2"/>
    <sheet name="2025" sheetId="18" r:id="rId3"/>
  </sheets>
  <externalReferences>
    <externalReference r:id="rId4"/>
  </externalReferences>
  <definedNames>
    <definedName name="ID" localSheetId="2" hidden="1">"73c9248d-4f20-452d-b56a-f28681aead21"</definedName>
    <definedName name="ID" localSheetId="0" hidden="1">"4b90e6bc-776d-4c59-8542-2c38a38da84d"</definedName>
    <definedName name="ID" localSheetId="1" hidden="1">"ca9c0a9f-5dc0-418f-a3da-3f1a28ab02fa"</definedName>
    <definedName name="ID_1" localSheetId="2" hidden="1">"0c189505-845d-4703-b1b3-f70b057819f4"</definedName>
    <definedName name="_xlnm.Print_Area" localSheetId="2">'2025'!$A$1:$R$64</definedName>
    <definedName name="Server">[1]Inputs!$C$17</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9" l="1"/>
  <c r="C11" i="19"/>
  <c r="D11" i="19"/>
  <c r="E11" i="19"/>
  <c r="F11" i="19"/>
  <c r="G11" i="19"/>
  <c r="H11" i="19"/>
  <c r="I11" i="19"/>
  <c r="J11" i="19"/>
  <c r="K11" i="19"/>
  <c r="L11" i="19"/>
  <c r="M11" i="19"/>
  <c r="B12" i="19"/>
  <c r="C12" i="19"/>
  <c r="D12" i="19"/>
  <c r="E12" i="19"/>
  <c r="F12" i="19"/>
  <c r="G12" i="19"/>
  <c r="H12" i="19"/>
  <c r="I12" i="19"/>
  <c r="J12" i="19"/>
  <c r="K12" i="19"/>
  <c r="L12" i="19"/>
  <c r="M12" i="19"/>
  <c r="M10" i="19"/>
  <c r="L10" i="19"/>
  <c r="K10" i="19"/>
  <c r="J10" i="19"/>
  <c r="I10" i="19"/>
  <c r="H10" i="19"/>
  <c r="G10" i="19"/>
  <c r="F10" i="19"/>
  <c r="E10" i="19"/>
  <c r="D10" i="19"/>
  <c r="C10" i="19"/>
  <c r="B10" i="19"/>
</calcChain>
</file>

<file path=xl/sharedStrings.xml><?xml version="1.0" encoding="utf-8"?>
<sst xmlns="http://schemas.openxmlformats.org/spreadsheetml/2006/main" count="103" uniqueCount="95">
  <si>
    <t>YEAR:</t>
  </si>
  <si>
    <t>MONTH OF PRESS RELEASE:</t>
  </si>
  <si>
    <t>November</t>
  </si>
  <si>
    <t>LAST UPDATE:</t>
  </si>
  <si>
    <t>December 2, 2025</t>
  </si>
  <si>
    <t>Helper Row:</t>
  </si>
  <si>
    <t>Month:</t>
  </si>
  <si>
    <t>January</t>
  </si>
  <si>
    <t>February</t>
  </si>
  <si>
    <t>March</t>
  </si>
  <si>
    <t>April</t>
  </si>
  <si>
    <t>May</t>
  </si>
  <si>
    <t>June</t>
  </si>
  <si>
    <t>July</t>
  </si>
  <si>
    <t>August</t>
  </si>
  <si>
    <t>September</t>
  </si>
  <si>
    <t>October</t>
  </si>
  <si>
    <t>December</t>
  </si>
  <si>
    <t>Month QTD:</t>
  </si>
  <si>
    <t>One-month QTD Lag:</t>
  </si>
  <si>
    <t>Two-month QTD lag:</t>
  </si>
  <si>
    <t>Cboe Global Markets Volume &amp; Revenue Per Contract/Net Revenue Capture Report - 2025</t>
  </si>
  <si>
    <t>Period</t>
  </si>
  <si>
    <t>Jan-25</t>
  </si>
  <si>
    <t>Feb-25</t>
  </si>
  <si>
    <t>Mar-25</t>
  </si>
  <si>
    <t>Apr-25</t>
  </si>
  <si>
    <t>May-25</t>
  </si>
  <si>
    <t>Jun-25</t>
  </si>
  <si>
    <t>Jul-25</t>
  </si>
  <si>
    <t>Aug-25</t>
  </si>
  <si>
    <t>Sep-25</t>
  </si>
  <si>
    <t>Oct-25</t>
  </si>
  <si>
    <t>Nov-25</t>
  </si>
  <si>
    <t>Dec-25</t>
  </si>
  <si>
    <t>1Q25</t>
  </si>
  <si>
    <t>2Q25</t>
  </si>
  <si>
    <t>3Q25</t>
  </si>
  <si>
    <t>4Q25</t>
  </si>
  <si>
    <t>Year TD</t>
  </si>
  <si>
    <t>Trading Days</t>
  </si>
  <si>
    <t>Options, Futures &amp; U.S. Equities</t>
  </si>
  <si>
    <t>Canadian Equities</t>
  </si>
  <si>
    <t>European Equities</t>
  </si>
  <si>
    <t>Australian Equities</t>
  </si>
  <si>
    <t>Global FX</t>
  </si>
  <si>
    <t>ADV/ADNV by Business Segment</t>
  </si>
  <si>
    <r>
      <t xml:space="preserve">Options </t>
    </r>
    <r>
      <rPr>
        <sz val="12"/>
        <rFont val="Arial"/>
        <family val="2"/>
      </rPr>
      <t>- ADV (contracts, thousands)</t>
    </r>
  </si>
  <si>
    <t>Multiply-listed options (Equities &amp; ETPs)</t>
  </si>
  <si>
    <t>Index options</t>
  </si>
  <si>
    <t>Total Options</t>
  </si>
  <si>
    <r>
      <t xml:space="preserve">Futures </t>
    </r>
    <r>
      <rPr>
        <sz val="12"/>
        <rFont val="Arial"/>
        <family val="2"/>
      </rPr>
      <t>- ADV (contracts, thousands)*</t>
    </r>
  </si>
  <si>
    <r>
      <t>U.S. Equities - Exchange</t>
    </r>
    <r>
      <rPr>
        <sz val="12"/>
        <rFont val="Arial"/>
        <family val="2"/>
      </rPr>
      <t xml:space="preserve"> - ADV (matched shares, billions)</t>
    </r>
  </si>
  <si>
    <r>
      <t xml:space="preserve">U.S. Equities - Off-Exchange </t>
    </r>
    <r>
      <rPr>
        <sz val="12"/>
        <rFont val="Arial"/>
        <family val="2"/>
      </rPr>
      <t>- ADV (matched shares, millions)</t>
    </r>
  </si>
  <si>
    <r>
      <t xml:space="preserve">Canadian Equities </t>
    </r>
    <r>
      <rPr>
        <sz val="12"/>
        <rFont val="Arial"/>
        <family val="2"/>
      </rPr>
      <t>- ADV (matched shares, millions)</t>
    </r>
  </si>
  <si>
    <r>
      <t xml:space="preserve">European Equities </t>
    </r>
    <r>
      <rPr>
        <sz val="12"/>
        <rFont val="Arial"/>
        <family val="2"/>
      </rPr>
      <t>- ADNV (€ billions)</t>
    </r>
  </si>
  <si>
    <r>
      <t>Australian Equities</t>
    </r>
    <r>
      <rPr>
        <sz val="12"/>
        <rFont val="Arial"/>
        <family val="2"/>
      </rPr>
      <t xml:space="preserve"> - ADNV (AUD billions)</t>
    </r>
  </si>
  <si>
    <r>
      <t>Global FX</t>
    </r>
    <r>
      <rPr>
        <sz val="12"/>
        <rFont val="Arial"/>
        <family val="2"/>
      </rPr>
      <t xml:space="preserve"> - ADNV ($ billions)</t>
    </r>
  </si>
  <si>
    <r>
      <t xml:space="preserve">Cboe Clear Europe </t>
    </r>
    <r>
      <rPr>
        <sz val="12"/>
        <rFont val="Arial"/>
        <family val="2"/>
      </rPr>
      <t>-</t>
    </r>
    <r>
      <rPr>
        <b/>
        <sz val="12"/>
        <rFont val="Arial"/>
        <family val="2"/>
      </rPr>
      <t xml:space="preserve"> </t>
    </r>
    <r>
      <rPr>
        <sz val="12"/>
        <rFont val="Arial"/>
        <family val="2"/>
      </rPr>
      <t>(thousands)</t>
    </r>
  </si>
  <si>
    <t>Trades Cleared</t>
  </si>
  <si>
    <t>Net Settlement Volume</t>
  </si>
  <si>
    <t>Market Share by Business Segment</t>
  </si>
  <si>
    <t>Options</t>
  </si>
  <si>
    <t>U.S. Equities - Exchange</t>
  </si>
  <si>
    <r>
      <t>U.S. Equities - Off-Exchange ATS Block</t>
    </r>
    <r>
      <rPr>
        <sz val="12"/>
        <rFont val="Arial"/>
        <family val="2"/>
      </rPr>
      <t xml:space="preserve"> (reported on a two-month lag)</t>
    </r>
  </si>
  <si>
    <r>
      <t>Canadian Equities</t>
    </r>
    <r>
      <rPr>
        <sz val="12"/>
        <rFont val="Arial"/>
        <family val="2"/>
      </rPr>
      <t xml:space="preserve"> (reported on a one-month lag)</t>
    </r>
  </si>
  <si>
    <t>Australian Equities - Continuous</t>
  </si>
  <si>
    <r>
      <t>Rolling Three-Month Average RPC/Net Capture</t>
    </r>
    <r>
      <rPr>
        <b/>
        <vertAlign val="superscript"/>
        <sz val="8.15"/>
        <rFont val="Arial"/>
        <family val="2"/>
      </rPr>
      <t>1</t>
    </r>
  </si>
  <si>
    <r>
      <t>Options</t>
    </r>
    <r>
      <rPr>
        <sz val="12"/>
        <rFont val="Arial"/>
        <family val="2"/>
      </rPr>
      <t xml:space="preserve"> - per contract</t>
    </r>
  </si>
  <si>
    <r>
      <t>Futures</t>
    </r>
    <r>
      <rPr>
        <sz val="12"/>
        <rFont val="Arial"/>
        <family val="2"/>
      </rPr>
      <t xml:space="preserve"> - per contract</t>
    </r>
  </si>
  <si>
    <r>
      <t>U.S. Equities - Exchange</t>
    </r>
    <r>
      <rPr>
        <sz val="12"/>
        <rFont val="Arial"/>
        <family val="2"/>
      </rPr>
      <t xml:space="preserve"> - per 100 touched shares</t>
    </r>
  </si>
  <si>
    <r>
      <t>U.S. Equities - Off-Exchange</t>
    </r>
    <r>
      <rPr>
        <sz val="12"/>
        <rFont val="Arial"/>
        <family val="2"/>
      </rPr>
      <t xml:space="preserve"> - per 100 touched shares</t>
    </r>
  </si>
  <si>
    <r>
      <t>Canadian Equities</t>
    </r>
    <r>
      <rPr>
        <sz val="12"/>
        <rFont val="Arial"/>
        <family val="2"/>
      </rPr>
      <t xml:space="preserve"> - per 10,000 touched shares</t>
    </r>
  </si>
  <si>
    <r>
      <t xml:space="preserve">European Equities </t>
    </r>
    <r>
      <rPr>
        <sz val="12"/>
        <rFont val="Arial"/>
        <family val="2"/>
      </rPr>
      <t>- per matched notional value (bps)</t>
    </r>
  </si>
  <si>
    <r>
      <t xml:space="preserve">Australian Equities </t>
    </r>
    <r>
      <rPr>
        <sz val="12"/>
        <rFont val="Arial"/>
        <family val="2"/>
      </rPr>
      <t>- per matched notional value (bps)</t>
    </r>
  </si>
  <si>
    <r>
      <t>Global FX</t>
    </r>
    <r>
      <rPr>
        <sz val="12"/>
        <rFont val="Arial"/>
        <family val="2"/>
      </rPr>
      <t xml:space="preserve"> - per one million dollars traded</t>
    </r>
  </si>
  <si>
    <t>Cboe Clear Europe Fee per Trade Cleared</t>
  </si>
  <si>
    <t>Cboe Clear Europe Net Fee per Settlement</t>
  </si>
  <si>
    <t>ADV for Select Index Products (contracts, thousands)</t>
  </si>
  <si>
    <t>SPX options</t>
  </si>
  <si>
    <t>VIX options</t>
  </si>
  <si>
    <t>XSP options</t>
  </si>
  <si>
    <t>VIX futures</t>
  </si>
  <si>
    <t>Mini VIX futures</t>
  </si>
  <si>
    <t>FX Rates (to USD)</t>
  </si>
  <si>
    <t>AUD</t>
  </si>
  <si>
    <t>GBP</t>
  </si>
  <si>
    <t>EUR</t>
  </si>
  <si>
    <t>CAD</t>
  </si>
  <si>
    <t>ADV = average daily volume</t>
  </si>
  <si>
    <t>ADNV = average daily notional value</t>
  </si>
  <si>
    <t>Note: Numbers may not foot due to rounding and are subject to change and revisions.</t>
  </si>
  <si>
    <r>
      <rPr>
        <vertAlign val="superscript"/>
        <sz val="11"/>
        <rFont val="Arial"/>
        <family val="2"/>
      </rPr>
      <t>1</t>
    </r>
    <r>
      <rPr>
        <sz val="11"/>
        <rFont val="Arial"/>
        <family val="2"/>
      </rPr>
      <t>'Average revenue per contract (RPC) or net capture is based on a three-month rolling average, reported on a one-month lag. For Options and Futures the average RPC represents total net transaction fees recognized for the period divided by total contracts traded during the period for options exchanges: BZX Options, Cboe Options, C2 Options and EDGX Options; futures include contracts traded on Cboe Futures Exchange, LLC (CFE). For U.S. Equities, "net capture per 100 touched shares" refers to transaction fees less liquidity payments and routing and clearing costs divided by the product of one-hundredth ADV of touched shares on BZX, BYX, EDGX and EDGA and the number of trading days for the period. For U.S. Equities – Off-Exchange, "net capture per 100 touched shares" refers to transaction fees less OMS/EMS costs and clearing costs divided by the product of one-hundredth ADV of touched shares on BIDS Trading and the number of trading days for the period. For Canadian Equities, "net capture per 10,000 touched shares" refers to transaction fees divided by the product of one-ten thousandth ADV of shares for MATCHNow and the number of trading days for the period and includes revenue from NEO from June 2022. For European Equities, "net capture per matched notional value" refers to transaction fees less liquidity payments in British pounds divided by the product of ADNV in British pounds of shares matched on Cboe Europe Equities and the number of trading days. For Australian Equities, "net capture per matched notional value" refers to transaction fees less trading fee relief in Australian Dollars divided by the product of ADNV in Australian Dollars of shares matched on Cboe Australia and the number of trading days. For Japanese Equities, "net capture per matched notional value" refers to transaction fees less liquidity payments in Japanese Yen divided by the product of ADNV in Japanese Yen of shares matched on Cboe Japan and the number of trading days. For Cboe Clear Europe, "Fee per Trade Cleared" refers to clearing fees divided by number of non-interoperable trades cleared and "Net Fee per Settlement" refers to settlement fees less direct costs incurred to settle divided by the number of settlements executed after netting. For Global FX, "net capture per one million dollars traded" refers to transaction fees less liquidity payments, if any, divided by the Spot and SEF products of one-thousandth of ADNV traded on the Cboe FX Markets and the number of trading days, divided by two, which represents the buyer and seller that are both charged on the transaction. Average transaction fees per contract can be affected by various factors, including exchange fee rates, volume-based discounts and transaction mix by contract type and product type.</t>
    </r>
  </si>
  <si>
    <t>*In the second quarter of 2025, Digital futures products were transitioned to Cboe Futures Exchange. Futures metrics prior to the second quarter of 2025 exclude Digital futures product.</t>
  </si>
  <si>
    <t>Updated on January 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</si>
</sst>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409]mmm\-yy;@"/>
    <numFmt numFmtId="165" formatCode="0.0%"/>
    <numFmt numFmtId="166" formatCode="&quot;$&quot;#,##0.000_);[Red]\(&quot;$&quot;#,##0.000\)"/>
    <numFmt numFmtId="167" formatCode="_(* #,##0.000_);_(* \(#,##0.000\);_(* &quot;-&quot;??_);_(@_)"/>
    <numFmt numFmtId="168" formatCode="_(* #,##0.0_);_(* \(#,##0.0\);_(* &quot;-&quot;??_);_(@_)"/>
    <numFmt numFmtId="169" formatCode="_(* #,##0_);_(* \(#,##0\);_(* &quot;-&quot;??_);_(@_)"/>
    <numFmt numFmtId="170" formatCode="#,##0.0"/>
    <numFmt numFmtId="171" formatCode="_([$€-2]\ * #,##0.000_);_([$€-2]\ * \(#,##0.000\);_([$€-2]\ * &quot;-&quot;??_);_(@_)"/>
    <numFmt numFmtId="172" formatCode="_(* #,##0.000_);_(* \(#,##0.000\);_(* &quot;-&quot;???_);_(@_)"/>
    <numFmt numFmtId="173" formatCode="_([$CAD]\ * #,##0.000_);_([$CAD]\ * \(#,##0.000\);_([$CAD]\ * &quot;-&quot;??_);_(@_)"/>
    <numFmt numFmtId="174" formatCode="0.000"/>
    <numFmt numFmtId="175" formatCode="#,##0.000"/>
    <numFmt numFmtId="176" formatCode="#,##0.0_);[Red]\(#,##0.0\)"/>
    <numFmt numFmtId="177" formatCode="_(* #,##0.0000_);_(* \(#,##0.0000\);_(* &quot;-&quot;??_);_(@_)"/>
    <numFmt numFmtId="178" formatCode="#,##0.0000"/>
    <numFmt numFmtId="179" formatCode="_(* #,##0.0000_);_(* \(#,##0.0000\);_(* &quot;-&quot;????_);_(@_)"/>
    <numFmt numFmtId="180" formatCode="_(* #,##0.000_);_(* \(#,##0.000\);_(* &quot;-&quot;????_);_(@_)"/>
    <numFmt numFmtId="181" formatCode="_(* #,##0.0000_);_(* \(#,##0.0000\);_(* &quot;-&quot;???_);_(@_)"/>
  </numFmts>
  <fonts count="29">
    <font>
      <sz val="11"/>
      <color theme="1"/>
      <name val="Calibri"/>
      <family val="2"/>
      <scheme val="minor"/>
    </font>
    <font>
      <sz val="12"/>
      <color theme="1"/>
      <name val="Arial Narrow"/>
      <family val="2"/>
    </font>
    <font>
      <sz val="8"/>
      <color rgb="FF000000"/>
      <name val="Palatino"/>
    </font>
    <font>
      <sz val="10"/>
      <name val="Arial"/>
      <family val="2"/>
    </font>
    <font>
      <sz val="11"/>
      <color theme="1"/>
      <name val="Calibri"/>
      <family val="2"/>
      <scheme val="minor"/>
    </font>
    <font>
      <b/>
      <sz val="12"/>
      <color theme="1"/>
      <name val="Arial"/>
      <family val="2"/>
    </font>
    <font>
      <sz val="12"/>
      <color theme="1"/>
      <name val="Arial"/>
      <family val="2"/>
    </font>
    <font>
      <b/>
      <sz val="12"/>
      <name val="Arial"/>
      <family val="2"/>
    </font>
    <font>
      <sz val="12"/>
      <name val="Arial"/>
      <family val="2"/>
    </font>
    <font>
      <sz val="11"/>
      <color theme="1"/>
      <name val="Arial"/>
      <family val="2"/>
    </font>
    <font>
      <b/>
      <sz val="20"/>
      <color theme="1"/>
      <name val="Arial"/>
      <family val="2"/>
    </font>
    <font>
      <sz val="10"/>
      <color indexed="0"/>
      <name val="Arial"/>
      <family val="2"/>
    </font>
    <font>
      <sz val="11"/>
      <name val="Arial"/>
      <family val="2"/>
    </font>
    <font>
      <sz val="12"/>
      <name val="Arial Narrow"/>
      <family val="2"/>
    </font>
    <font>
      <sz val="11"/>
      <color theme="1"/>
      <name val="Calibri"/>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2"/>
      <color rgb="FF0000FF"/>
      <name val="Arial Narrow"/>
      <family val="2"/>
    </font>
    <font>
      <vertAlign val="superscript"/>
      <sz val="11"/>
      <name val="Arial"/>
      <family val="2"/>
    </font>
    <font>
      <b/>
      <vertAlign val="superscript"/>
      <sz val="8.15"/>
      <name val="Arial"/>
      <family val="2"/>
    </font>
    <font>
      <b/>
      <sz val="12"/>
      <color rgb="FFFF0000"/>
      <name val="Arial"/>
      <family val="2"/>
    </font>
    <font>
      <sz val="11"/>
      <color rgb="FFFF0000"/>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BED7A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FF"/>
        <bgColor indexed="64"/>
      </patternFill>
    </fill>
  </fills>
  <borders count="19">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diagonal/>
    </border>
    <border>
      <left/>
      <right/>
      <top/>
      <bottom style="medium">
        <color auto="1"/>
      </bottom>
      <diagonal/>
    </border>
    <border>
      <left/>
      <right/>
      <top style="medium">
        <color auto="1"/>
      </top>
      <bottom/>
      <diagonal/>
    </border>
    <border>
      <left style="medium">
        <color auto="1"/>
      </left>
      <right/>
      <top/>
      <bottom/>
      <diagonal/>
    </border>
    <border>
      <left style="thin">
        <color indexed="64"/>
      </left>
      <right/>
      <top style="medium">
        <color indexed="64"/>
      </top>
      <bottom style="medium">
        <color indexed="64"/>
      </bottom>
      <diagonal/>
    </border>
  </borders>
  <cellStyleXfs count="80">
    <xf numFmtId="0" fontId="0" fillId="0" borderId="0"/>
    <xf numFmtId="44" fontId="3"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14" fillId="0" borderId="0"/>
    <xf numFmtId="0" fontId="15" fillId="0" borderId="8">
      <alignment horizontal="left" vertical="center"/>
    </xf>
    <xf numFmtId="0" fontId="15" fillId="0" borderId="9" applyNumberFormat="0" applyFill="0" applyProtection="0">
      <alignment horizontal="center" vertical="center"/>
    </xf>
    <xf numFmtId="3" fontId="16" fillId="0" borderId="10" applyFont="0" applyFill="0" applyAlignment="0" applyProtection="0"/>
    <xf numFmtId="3" fontId="16" fillId="0" borderId="10" applyFont="0" applyFill="0" applyAlignment="0" applyProtection="0"/>
    <xf numFmtId="3" fontId="16" fillId="0" borderId="10" applyFont="0" applyFill="0" applyAlignment="0" applyProtection="0"/>
    <xf numFmtId="3" fontId="16" fillId="0" borderId="10" applyFont="0" applyFill="0" applyAlignment="0" applyProtection="0"/>
    <xf numFmtId="3" fontId="16" fillId="0" borderId="10" applyFont="0" applyFill="0" applyAlignment="0" applyProtection="0"/>
    <xf numFmtId="3" fontId="16" fillId="0" borderId="10" applyFont="0" applyFill="0" applyAlignment="0" applyProtection="0"/>
    <xf numFmtId="3" fontId="16" fillId="0" borderId="10" applyFont="0" applyFill="0" applyAlignment="0" applyProtection="0"/>
    <xf numFmtId="3" fontId="16" fillId="0" borderId="10" applyFont="0" applyFill="0" applyAlignment="0" applyProtection="0"/>
    <xf numFmtId="3" fontId="15" fillId="0" borderId="9" applyNumberFormat="0" applyFill="0" applyAlignment="0" applyProtection="0"/>
    <xf numFmtId="0" fontId="15" fillId="0" borderId="9" applyNumberFormat="0" applyFill="0" applyAlignment="0" applyProtection="0"/>
    <xf numFmtId="3"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3" fontId="16" fillId="0" borderId="0" applyNumberFormat="0" applyBorder="0" applyAlignment="0" applyProtection="0"/>
    <xf numFmtId="3" fontId="16" fillId="0" borderId="0" applyNumberFormat="0" applyBorder="0" applyAlignment="0" applyProtection="0"/>
    <xf numFmtId="3" fontId="16" fillId="0" borderId="0" applyNumberFormat="0" applyBorder="0" applyAlignment="0" applyProtection="0"/>
    <xf numFmtId="3" fontId="16" fillId="0" borderId="0" applyNumberFormat="0" applyBorder="0" applyAlignment="0" applyProtection="0"/>
    <xf numFmtId="3" fontId="16" fillId="0" borderId="0" applyNumberFormat="0" applyBorder="0" applyAlignment="0" applyProtection="0"/>
    <xf numFmtId="3" fontId="16" fillId="0" borderId="10" applyNumberFormat="0" applyBorder="0" applyAlignment="0" applyProtection="0"/>
    <xf numFmtId="3" fontId="16" fillId="0" borderId="10" applyNumberFormat="0" applyBorder="0" applyAlignment="0" applyProtection="0"/>
    <xf numFmtId="3" fontId="16" fillId="0" borderId="10" applyNumberFormat="0" applyBorder="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lignment horizontal="right" vertical="center"/>
    </xf>
    <xf numFmtId="3" fontId="16" fillId="5" borderId="10">
      <alignment horizontal="center" vertical="center"/>
    </xf>
    <xf numFmtId="0" fontId="16" fillId="5" borderId="10">
      <alignment horizontal="right" vertical="center"/>
    </xf>
    <xf numFmtId="0" fontId="15" fillId="0" borderId="8">
      <alignment horizontal="left" vertical="center"/>
    </xf>
    <xf numFmtId="0" fontId="15" fillId="0" borderId="11">
      <alignment horizontal="center" vertical="center"/>
    </xf>
    <xf numFmtId="0" fontId="17" fillId="0" borderId="12">
      <alignment horizontal="center" vertical="center"/>
    </xf>
    <xf numFmtId="0" fontId="16" fillId="6" borderId="10"/>
    <xf numFmtId="3" fontId="18" fillId="0" borderId="10"/>
    <xf numFmtId="3" fontId="19" fillId="0" borderId="10"/>
    <xf numFmtId="0" fontId="15" fillId="0" borderId="11">
      <alignment horizontal="left" vertical="top"/>
    </xf>
    <xf numFmtId="0" fontId="20" fillId="0" borderId="10"/>
    <xf numFmtId="0" fontId="15" fillId="0" borderId="11">
      <alignment horizontal="left" vertical="center"/>
    </xf>
    <xf numFmtId="0" fontId="16" fillId="5" borderId="13"/>
    <xf numFmtId="3" fontId="16" fillId="0" borderId="10">
      <alignment horizontal="right" vertical="center"/>
    </xf>
    <xf numFmtId="0" fontId="15" fillId="0" borderId="11">
      <alignment horizontal="right" vertical="center"/>
    </xf>
    <xf numFmtId="0" fontId="16" fillId="0" borderId="12">
      <alignment horizontal="center" vertical="center"/>
    </xf>
    <xf numFmtId="3" fontId="16" fillId="0" borderId="10"/>
    <xf numFmtId="3" fontId="16" fillId="0" borderId="10"/>
    <xf numFmtId="0" fontId="16" fillId="0" borderId="12">
      <alignment horizontal="center" vertical="center" wrapText="1"/>
    </xf>
    <xf numFmtId="0" fontId="21" fillId="0" borderId="12">
      <alignment horizontal="left" vertical="center" indent="1"/>
    </xf>
    <xf numFmtId="0" fontId="22" fillId="0" borderId="10"/>
    <xf numFmtId="3" fontId="16" fillId="0" borderId="10">
      <alignment horizontal="center" vertical="center"/>
    </xf>
    <xf numFmtId="0" fontId="15" fillId="0" borderId="11">
      <alignment horizontal="center" vertical="center"/>
    </xf>
    <xf numFmtId="0" fontId="15" fillId="0" borderId="11">
      <alignment horizontal="center" vertical="center"/>
    </xf>
    <xf numFmtId="0" fontId="15" fillId="0" borderId="8">
      <alignment horizontal="left" vertical="center"/>
    </xf>
    <xf numFmtId="0" fontId="15" fillId="0" borderId="8">
      <alignment horizontal="left" vertical="center"/>
    </xf>
    <xf numFmtId="0" fontId="23" fillId="0" borderId="10"/>
    <xf numFmtId="0" fontId="11" fillId="0" borderId="0"/>
    <xf numFmtId="3" fontId="15" fillId="0" borderId="9" applyFill="0" applyAlignment="0" applyProtection="0"/>
    <xf numFmtId="3" fontId="15" fillId="0" borderId="9" applyFill="0" applyAlignment="0" applyProtection="0"/>
    <xf numFmtId="3" fontId="15" fillId="0" borderId="9" applyFill="0" applyAlignment="0" applyProtection="0"/>
    <xf numFmtId="3" fontId="15" fillId="0" borderId="9" applyFill="0" applyAlignment="0" applyProtection="0"/>
    <xf numFmtId="0" fontId="15" fillId="0" borderId="9" applyFill="0" applyAlignment="0" applyProtection="0"/>
    <xf numFmtId="3" fontId="15" fillId="0" borderId="9" applyFill="0" applyAlignment="0" applyProtection="0"/>
    <xf numFmtId="0" fontId="15" fillId="0" borderId="11">
      <alignment horizontal="center" vertical="center"/>
    </xf>
    <xf numFmtId="0" fontId="15" fillId="0" borderId="11">
      <alignment horizontal="center" vertical="center"/>
    </xf>
    <xf numFmtId="3" fontId="16" fillId="0" borderId="10" applyFont="0" applyFill="0" applyAlignment="0" applyProtection="0"/>
    <xf numFmtId="0" fontId="16" fillId="0" borderId="10" applyFill="0" applyAlignment="0" applyProtection="0"/>
    <xf numFmtId="0" fontId="15" fillId="0" borderId="9" applyFill="0" applyAlignment="0" applyProtection="0"/>
    <xf numFmtId="3" fontId="15" fillId="0" borderId="9" applyFill="0" applyAlignment="0" applyProtection="0"/>
    <xf numFmtId="0" fontId="15" fillId="0" borderId="9" applyFill="0" applyAlignment="0" applyProtection="0"/>
    <xf numFmtId="0" fontId="15" fillId="0" borderId="9" applyFill="0" applyAlignment="0" applyProtection="0"/>
    <xf numFmtId="0" fontId="15" fillId="0" borderId="9" applyFill="0" applyAlignment="0" applyProtection="0"/>
    <xf numFmtId="0" fontId="15" fillId="0" borderId="9" applyFill="0" applyAlignment="0" applyProtection="0"/>
    <xf numFmtId="0" fontId="15" fillId="0" borderId="8">
      <alignment horizontal="left" vertical="center"/>
    </xf>
    <xf numFmtId="3" fontId="15" fillId="0" borderId="9" applyFill="0" applyAlignment="0" applyProtection="0"/>
  </cellStyleXfs>
  <cellXfs count="87">
    <xf numFmtId="0" fontId="0" fillId="0" borderId="0" xfId="0"/>
    <xf numFmtId="0" fontId="1" fillId="0" borderId="0" xfId="0" applyFont="1"/>
    <xf numFmtId="0" fontId="1" fillId="0" borderId="0" xfId="0" applyFont="1" applyAlignment="1">
      <alignment wrapText="1"/>
    </xf>
    <xf numFmtId="0" fontId="5" fillId="2" borderId="2" xfId="0" applyFont="1" applyFill="1" applyBorder="1"/>
    <xf numFmtId="0" fontId="7" fillId="2" borderId="2" xfId="0" quotePrefix="1" applyFont="1" applyFill="1" applyBorder="1" applyAlignment="1">
      <alignment horizontal="left"/>
    </xf>
    <xf numFmtId="0" fontId="9" fillId="0" borderId="0" xfId="0" applyFont="1"/>
    <xf numFmtId="0" fontId="5" fillId="0" borderId="2" xfId="0" applyFont="1" applyBorder="1" applyAlignment="1">
      <alignment horizontal="left"/>
    </xf>
    <xf numFmtId="164" fontId="5" fillId="3" borderId="4" xfId="0" quotePrefix="1" applyNumberFormat="1" applyFont="1" applyFill="1" applyBorder="1" applyAlignment="1">
      <alignment horizontal="center"/>
    </xf>
    <xf numFmtId="0" fontId="6" fillId="4" borderId="1" xfId="0" quotePrefix="1" applyFont="1" applyFill="1" applyBorder="1" applyAlignment="1">
      <alignment horizontal="left"/>
    </xf>
    <xf numFmtId="0" fontId="6" fillId="4" borderId="3" xfId="0" quotePrefix="1" applyFont="1" applyFill="1" applyBorder="1" applyAlignment="1">
      <alignment horizontal="left"/>
    </xf>
    <xf numFmtId="0" fontId="7" fillId="4" borderId="1" xfId="0" quotePrefix="1" applyFont="1" applyFill="1" applyBorder="1" applyAlignment="1">
      <alignment horizontal="left"/>
    </xf>
    <xf numFmtId="0" fontId="8" fillId="4" borderId="1" xfId="0" applyFont="1" applyFill="1" applyBorder="1" applyAlignment="1">
      <alignment horizontal="left" indent="1"/>
    </xf>
    <xf numFmtId="0" fontId="7" fillId="4" borderId="1" xfId="0" quotePrefix="1" applyFont="1" applyFill="1" applyBorder="1" applyAlignment="1">
      <alignment horizontal="left" indent="1"/>
    </xf>
    <xf numFmtId="0" fontId="7" fillId="4" borderId="1" xfId="0" applyFont="1" applyFill="1" applyBorder="1"/>
    <xf numFmtId="0" fontId="1" fillId="4" borderId="0" xfId="0" applyFont="1" applyFill="1" applyAlignment="1">
      <alignment horizontal="center"/>
    </xf>
    <xf numFmtId="43" fontId="1" fillId="0" borderId="0" xfId="2" applyFont="1"/>
    <xf numFmtId="0" fontId="6" fillId="4" borderId="1" xfId="0" applyFont="1" applyFill="1" applyBorder="1"/>
    <xf numFmtId="0" fontId="6" fillId="4" borderId="3" xfId="0" applyFont="1" applyFill="1" applyBorder="1"/>
    <xf numFmtId="0" fontId="6" fillId="0" borderId="0" xfId="0" applyFont="1"/>
    <xf numFmtId="3" fontId="6" fillId="0" borderId="0" xfId="0" applyNumberFormat="1" applyFont="1"/>
    <xf numFmtId="3" fontId="6" fillId="4" borderId="7" xfId="0" applyNumberFormat="1" applyFont="1" applyFill="1" applyBorder="1"/>
    <xf numFmtId="0" fontId="5" fillId="3" borderId="6" xfId="0" quotePrefix="1" applyFont="1" applyFill="1" applyBorder="1" applyAlignment="1">
      <alignment horizontal="center"/>
    </xf>
    <xf numFmtId="164" fontId="5" fillId="3" borderId="6" xfId="0" quotePrefix="1" applyNumberFormat="1" applyFont="1" applyFill="1" applyBorder="1" applyAlignment="1">
      <alignment horizontal="center"/>
    </xf>
    <xf numFmtId="0" fontId="6" fillId="0" borderId="1" xfId="0" quotePrefix="1" applyFont="1" applyBorder="1" applyAlignment="1">
      <alignment horizontal="left"/>
    </xf>
    <xf numFmtId="0" fontId="7" fillId="0" borderId="1" xfId="5" quotePrefix="1" applyFont="1" applyBorder="1" applyAlignment="1">
      <alignment horizontal="left"/>
    </xf>
    <xf numFmtId="0" fontId="8" fillId="0" borderId="1" xfId="5" applyFont="1" applyBorder="1" applyAlignment="1">
      <alignment horizontal="left" indent="1"/>
    </xf>
    <xf numFmtId="168" fontId="8" fillId="0" borderId="0" xfId="2" applyNumberFormat="1" applyFont="1" applyFill="1" applyBorder="1"/>
    <xf numFmtId="0" fontId="24" fillId="0" borderId="0" xfId="0" applyFont="1"/>
    <xf numFmtId="164" fontId="5" fillId="3" borderId="5" xfId="0" quotePrefix="1" applyNumberFormat="1" applyFont="1" applyFill="1" applyBorder="1" applyAlignment="1">
      <alignment horizontal="center"/>
    </xf>
    <xf numFmtId="172" fontId="1" fillId="0" borderId="0" xfId="0" applyNumberFormat="1" applyFont="1"/>
    <xf numFmtId="0" fontId="6" fillId="4" borderId="0" xfId="0" applyFont="1" applyFill="1"/>
    <xf numFmtId="3" fontId="6" fillId="4" borderId="0" xfId="0" applyNumberFormat="1" applyFont="1" applyFill="1"/>
    <xf numFmtId="43" fontId="1" fillId="4" borderId="0" xfId="0" applyNumberFormat="1" applyFont="1" applyFill="1" applyAlignment="1">
      <alignment horizontal="center"/>
    </xf>
    <xf numFmtId="165" fontId="8" fillId="0" borderId="0" xfId="3" applyNumberFormat="1" applyFont="1" applyFill="1" applyBorder="1"/>
    <xf numFmtId="0" fontId="7" fillId="4" borderId="14" xfId="0" quotePrefix="1" applyFont="1" applyFill="1" applyBorder="1" applyAlignment="1">
      <alignment horizontal="left"/>
    </xf>
    <xf numFmtId="0" fontId="7" fillId="0" borderId="1" xfId="0" quotePrefix="1" applyFont="1" applyBorder="1" applyAlignment="1">
      <alignment horizontal="left"/>
    </xf>
    <xf numFmtId="0" fontId="8" fillId="0" borderId="3" xfId="5" applyFont="1" applyBorder="1" applyAlignment="1">
      <alignment horizontal="left" indent="1"/>
    </xf>
    <xf numFmtId="3" fontId="8" fillId="0" borderId="0" xfId="0" applyNumberFormat="1" applyFont="1"/>
    <xf numFmtId="166" fontId="8" fillId="0" borderId="0" xfId="0" applyNumberFormat="1" applyFont="1"/>
    <xf numFmtId="173" fontId="8" fillId="0" borderId="0" xfId="0" applyNumberFormat="1" applyFont="1"/>
    <xf numFmtId="167" fontId="8" fillId="0" borderId="0" xfId="2" applyNumberFormat="1" applyFont="1" applyFill="1" applyBorder="1"/>
    <xf numFmtId="171" fontId="8" fillId="0" borderId="0" xfId="0" applyNumberFormat="1" applyFont="1"/>
    <xf numFmtId="9" fontId="8" fillId="0" borderId="0" xfId="0" applyNumberFormat="1" applyFont="1"/>
    <xf numFmtId="0" fontId="8" fillId="0" borderId="0" xfId="0" applyFont="1"/>
    <xf numFmtId="176" fontId="8" fillId="0" borderId="0" xfId="0" applyNumberFormat="1" applyFont="1"/>
    <xf numFmtId="170" fontId="8" fillId="0" borderId="0" xfId="0" applyNumberFormat="1" applyFont="1"/>
    <xf numFmtId="175" fontId="8" fillId="0" borderId="0" xfId="0" applyNumberFormat="1" applyFont="1"/>
    <xf numFmtId="169" fontId="8" fillId="0" borderId="0" xfId="2" applyNumberFormat="1" applyFont="1" applyFill="1" applyBorder="1"/>
    <xf numFmtId="0" fontId="5" fillId="3" borderId="18" xfId="0" quotePrefix="1" applyFont="1" applyFill="1" applyBorder="1" applyAlignment="1">
      <alignment horizontal="center"/>
    </xf>
    <xf numFmtId="3" fontId="8" fillId="4" borderId="16" xfId="0" applyNumberFormat="1" applyFont="1" applyFill="1" applyBorder="1"/>
    <xf numFmtId="175" fontId="8" fillId="0" borderId="15" xfId="0" applyNumberFormat="1" applyFont="1" applyBorder="1"/>
    <xf numFmtId="0" fontId="1" fillId="0" borderId="17" xfId="0" applyFont="1" applyBorder="1"/>
    <xf numFmtId="3" fontId="1" fillId="0" borderId="17" xfId="0" applyNumberFormat="1" applyFont="1" applyBorder="1"/>
    <xf numFmtId="0" fontId="24" fillId="0" borderId="17" xfId="0" applyFont="1" applyBorder="1"/>
    <xf numFmtId="3" fontId="13" fillId="0" borderId="17" xfId="0" applyNumberFormat="1" applyFont="1" applyBorder="1"/>
    <xf numFmtId="166" fontId="27" fillId="0" borderId="17" xfId="0" applyNumberFormat="1" applyFont="1" applyBorder="1"/>
    <xf numFmtId="3" fontId="2" fillId="0" borderId="17" xfId="0" applyNumberFormat="1" applyFont="1" applyBorder="1"/>
    <xf numFmtId="172" fontId="8" fillId="0" borderId="0" xfId="0" applyNumberFormat="1" applyFont="1"/>
    <xf numFmtId="4" fontId="6" fillId="0" borderId="0" xfId="0" applyNumberFormat="1" applyFont="1"/>
    <xf numFmtId="165" fontId="8" fillId="4" borderId="0" xfId="3" applyNumberFormat="1" applyFont="1" applyFill="1" applyBorder="1"/>
    <xf numFmtId="167" fontId="8" fillId="0" borderId="0" xfId="0" applyNumberFormat="1" applyFont="1"/>
    <xf numFmtId="177" fontId="1" fillId="0" borderId="0" xfId="0" applyNumberFormat="1" applyFont="1"/>
    <xf numFmtId="178" fontId="1" fillId="0" borderId="0" xfId="0" applyNumberFormat="1" applyFont="1"/>
    <xf numFmtId="179" fontId="1" fillId="0" borderId="0" xfId="0" applyNumberFormat="1" applyFont="1"/>
    <xf numFmtId="180" fontId="1" fillId="0" borderId="0" xfId="0" applyNumberFormat="1" applyFont="1"/>
    <xf numFmtId="181" fontId="1" fillId="0" borderId="0" xfId="0" applyNumberFormat="1" applyFont="1"/>
    <xf numFmtId="168" fontId="8" fillId="4" borderId="0" xfId="2" applyNumberFormat="1" applyFont="1" applyFill="1" applyBorder="1"/>
    <xf numFmtId="165" fontId="1" fillId="0" borderId="17" xfId="3" applyNumberFormat="1" applyFont="1" applyBorder="1"/>
    <xf numFmtId="166" fontId="8" fillId="8" borderId="0" xfId="0" applyNumberFormat="1" applyFont="1" applyFill="1"/>
    <xf numFmtId="166" fontId="27" fillId="8" borderId="17" xfId="0" applyNumberFormat="1" applyFont="1" applyFill="1" applyBorder="1"/>
    <xf numFmtId="0" fontId="1" fillId="8" borderId="0" xfId="0" applyFont="1" applyFill="1"/>
    <xf numFmtId="167" fontId="8" fillId="4" borderId="0" xfId="2" applyNumberFormat="1" applyFont="1" applyFill="1" applyBorder="1"/>
    <xf numFmtId="0" fontId="28" fillId="7" borderId="0" xfId="0" quotePrefix="1" applyFont="1" applyFill="1"/>
    <xf numFmtId="0" fontId="28" fillId="7" borderId="0" xfId="0" applyFont="1" applyFill="1" applyAlignment="1">
      <alignment horizontal="right"/>
    </xf>
    <xf numFmtId="0" fontId="28" fillId="7" borderId="0" xfId="0" applyFont="1" applyFill="1"/>
    <xf numFmtId="165" fontId="6" fillId="0" borderId="0" xfId="3" applyNumberFormat="1" applyFont="1" applyFill="1" applyBorder="1"/>
    <xf numFmtId="3" fontId="6" fillId="4" borderId="16" xfId="0" applyNumberFormat="1" applyFont="1" applyFill="1" applyBorder="1"/>
    <xf numFmtId="3" fontId="8" fillId="0" borderId="16" xfId="0" applyNumberFormat="1" applyFont="1" applyBorder="1"/>
    <xf numFmtId="169" fontId="8" fillId="0" borderId="17" xfId="2" applyNumberFormat="1" applyFont="1" applyFill="1" applyBorder="1"/>
    <xf numFmtId="165" fontId="8" fillId="0" borderId="17" xfId="3" applyNumberFormat="1" applyFont="1" applyFill="1" applyBorder="1"/>
    <xf numFmtId="3" fontId="8" fillId="0" borderId="17" xfId="0" applyNumberFormat="1" applyFont="1" applyBorder="1"/>
    <xf numFmtId="174" fontId="8" fillId="0" borderId="15" xfId="0" applyNumberFormat="1" applyFont="1" applyBorder="1"/>
    <xf numFmtId="0" fontId="10" fillId="4" borderId="0" xfId="0" quotePrefix="1" applyFont="1" applyFill="1" applyAlignment="1">
      <alignment horizontal="center"/>
    </xf>
    <xf numFmtId="0" fontId="10" fillId="4" borderId="0" xfId="0" applyFont="1" applyFill="1" applyAlignment="1">
      <alignment horizontal="center"/>
    </xf>
    <xf numFmtId="0" fontId="8" fillId="4" borderId="0" xfId="0" quotePrefix="1" applyFont="1" applyFill="1" applyAlignment="1">
      <alignment horizontal="center" vertical="top"/>
    </xf>
    <xf numFmtId="0" fontId="8" fillId="4" borderId="0" xfId="0" applyFont="1" applyFill="1" applyAlignment="1">
      <alignment horizontal="center" vertical="top"/>
    </xf>
    <xf numFmtId="0" fontId="12" fillId="0" borderId="0" xfId="0" quotePrefix="1" applyFont="1" applyAlignment="1">
      <alignment horizontal="left" vertical="top" wrapText="1"/>
    </xf>
  </cellXfs>
  <cellStyles count="80">
    <cellStyle name="AF Column - IBM Cognos" xfId="7" xr:uid="{3A849644-91B2-4CBF-BF8B-040E39CEA9DB}"/>
    <cellStyle name="AF Data - IBM Cognos" xfId="8" xr:uid="{9C619A2B-FAE5-4633-BBA8-A3149E24641D}"/>
    <cellStyle name="AF Data 0 - IBM Cognos" xfId="9" xr:uid="{0E913FE2-AD38-472B-94DF-EEA56CF9A1CF}"/>
    <cellStyle name="AF Data 1 - IBM Cognos" xfId="10" xr:uid="{3EC4BCAC-4671-4D57-B000-A9D095229B6F}"/>
    <cellStyle name="AF Data 2 - IBM Cognos" xfId="11" xr:uid="{12E029EB-87AE-42BA-B130-70407B906C6E}"/>
    <cellStyle name="AF Data 3 - IBM Cognos" xfId="12" xr:uid="{35257705-33CB-4543-8A2E-51E451AAA11A}"/>
    <cellStyle name="AF Data 4 - IBM Cognos" xfId="13" xr:uid="{D5DA4A10-ED31-46E2-83E5-526D750DDBDE}"/>
    <cellStyle name="AF Data 5 - IBM Cognos" xfId="14" xr:uid="{56EB66ED-A336-4A3B-836F-1C6E8DEB35AA}"/>
    <cellStyle name="AF Data Leaf - IBM Cognos" xfId="15" xr:uid="{844BA52D-479D-479B-8CA5-837495ACA6BE}"/>
    <cellStyle name="AF Header - IBM Cognos" xfId="16" xr:uid="{E3CC38FA-4032-48B5-88E1-806E39A6DD7F}"/>
    <cellStyle name="AF Header 0 - IBM Cognos" xfId="17" xr:uid="{2302B796-F99C-41C7-B0D7-EE76B0106868}"/>
    <cellStyle name="AF Header 1 - IBM Cognos" xfId="18" xr:uid="{9BA9AF54-E617-4E83-9C70-1991589A93AB}"/>
    <cellStyle name="AF Header 2 - IBM Cognos" xfId="19" xr:uid="{9E064C9F-74BB-4C6A-8DAA-04C7C1D93CEC}"/>
    <cellStyle name="AF Header 3 - IBM Cognos" xfId="20" xr:uid="{2FBD276F-5927-44CC-ACFF-BC9323CE7C71}"/>
    <cellStyle name="AF Header 4 - IBM Cognos" xfId="21" xr:uid="{61DFEB50-4437-4ED1-99C1-9B5FDF655847}"/>
    <cellStyle name="AF Header 5 - IBM Cognos" xfId="22" xr:uid="{E80A69FC-7C03-4371-AC29-167369DF82BA}"/>
    <cellStyle name="AF Header Leaf - IBM Cognos" xfId="23" xr:uid="{713403AD-649E-4C80-82D9-521C4EB30652}"/>
    <cellStyle name="AF Row - IBM Cognos" xfId="24" xr:uid="{19AB603C-6AC2-450C-BA17-24538D558516}"/>
    <cellStyle name="AF Row 0 - IBM Cognos" xfId="25" xr:uid="{B26F6526-619A-45DC-9D98-64FAD8523174}"/>
    <cellStyle name="AF Row 1 - IBM Cognos" xfId="26" xr:uid="{1037CE18-E8F5-4DBC-B32B-1D97287B389E}"/>
    <cellStyle name="AF Row 2 - IBM Cognos" xfId="27" xr:uid="{950606DB-EF9A-445B-8F2E-F9AA9B28E2C5}"/>
    <cellStyle name="AF Row 3 - IBM Cognos" xfId="28" xr:uid="{8D7B310E-25A3-4909-BA8E-4DCE84B87F8B}"/>
    <cellStyle name="AF Row 4 - IBM Cognos" xfId="29" xr:uid="{9262470A-8AED-4D92-AE3B-1089A516373F}"/>
    <cellStyle name="AF Row 5 - IBM Cognos" xfId="30" xr:uid="{84F64417-77DC-4AB2-BEB5-7D897B738B4B}"/>
    <cellStyle name="AF Row Leaf - IBM Cognos" xfId="31" xr:uid="{618579F7-F065-4685-AC28-41F3AEED7B5A}"/>
    <cellStyle name="AF Subnm - IBM Cognos" xfId="32" xr:uid="{0F4A6377-9A6E-4609-9801-9EB6BE588816}"/>
    <cellStyle name="AF Title - IBM Cognos" xfId="33" xr:uid="{A1F685C2-2567-408F-9D24-562642336290}"/>
    <cellStyle name="Calculated Column - IBM Cognos" xfId="34" xr:uid="{236D1A88-B1D9-4137-961C-0136F42A40CF}"/>
    <cellStyle name="Calculated Column Name - IBM Cognos" xfId="35" xr:uid="{F91F3476-16D7-4095-89D4-878D40197EBF}"/>
    <cellStyle name="Calculated Row - IBM Cognos" xfId="36" xr:uid="{D3BB3A43-2D04-44E7-B64C-B1DE9F946224}"/>
    <cellStyle name="Calculated Row Name - IBM Cognos" xfId="37" xr:uid="{5310924E-BBF1-4739-9878-E6FC61846581}"/>
    <cellStyle name="Column Name - IBM Cognos" xfId="38" xr:uid="{AD855C32-BAE2-4C22-912A-2B946703EE38}"/>
    <cellStyle name="Column Template - IBM Cognos" xfId="39" xr:uid="{FFB6256B-1E35-4A4E-B4B8-1DD7B71DDAB4}"/>
    <cellStyle name="Comma" xfId="2" builtinId="3"/>
    <cellStyle name="Currency 2" xfId="1" xr:uid="{00000000-0005-0000-0000-000001000000}"/>
    <cellStyle name="Differs From Base - IBM Cognos" xfId="40" xr:uid="{C95CAD1E-EF58-4F7E-8A23-5270E3DBC0D0}"/>
    <cellStyle name="DQR Column 0 - IBM Cognos" xfId="62" xr:uid="{A347D062-6307-4873-A5CE-B2B957F938D2}"/>
    <cellStyle name="DQR Column 1 - IBM Cognos" xfId="63" xr:uid="{43616D62-5A90-43E7-B77F-71EC88F2B7D4}"/>
    <cellStyle name="DQR Column 2 - IBM Cognos" xfId="64" xr:uid="{414FE062-45B5-4C92-92C0-31D083F7A976}"/>
    <cellStyle name="DQR Column 3 - IBM Cognos" xfId="65" xr:uid="{E4F71768-239F-481A-8BCB-6DA25224BB8D}"/>
    <cellStyle name="DQR Column 4 - IBM Cognos" xfId="66" xr:uid="{7DD12DFE-DB09-4215-836E-DA23DBA46038}"/>
    <cellStyle name="DQR Column 5 - IBM Cognos" xfId="67" xr:uid="{EC48B970-2CAC-48CE-9C10-B08FA19DE361}"/>
    <cellStyle name="DQR Column Default - IBM Cognos" xfId="68" xr:uid="{59233A39-1550-44EE-A0EE-74D6D2EE11F2}"/>
    <cellStyle name="DQR Column Leaf - IBM Cognos" xfId="69" xr:uid="{228AED13-74C0-4F0C-8666-E31F0D62953A}"/>
    <cellStyle name="DQR Data Default - IBM Cognos" xfId="70" xr:uid="{D41901BC-C3E4-4598-B00F-61D4E9B9DB03}"/>
    <cellStyle name="DQR Default - IBM Cognos" xfId="71" xr:uid="{32866B5A-D6A3-4279-A7DC-746137FCE85D}"/>
    <cellStyle name="DQR Row 0 - IBM Cognos" xfId="72" xr:uid="{C250730E-DE8C-48E3-8E81-34ADD9D4B4F7}"/>
    <cellStyle name="DQR Row 1 - IBM Cognos" xfId="73" xr:uid="{D988E36D-8C74-426A-BA5C-0D88DE3BDAA1}"/>
    <cellStyle name="DQR Row 2 - IBM Cognos" xfId="74" xr:uid="{22FD672A-6417-44A1-A1AF-524233832F37}"/>
    <cellStyle name="DQR Row 3 - IBM Cognos" xfId="75" xr:uid="{10FE9EBF-792C-4E18-994B-554D720F6E79}"/>
    <cellStyle name="DQR Row 4 - IBM Cognos" xfId="76" xr:uid="{0ED11501-F85B-45B7-9CBE-E0785D92F7A2}"/>
    <cellStyle name="DQR Row 5 - IBM Cognos" xfId="77" xr:uid="{1ED21F57-535E-4EB2-BC24-FBA82899F1A6}"/>
    <cellStyle name="DQR Row Default - IBM Cognos" xfId="78" xr:uid="{18FD20AE-DDFB-480B-AE37-9FA2200D52C6}"/>
    <cellStyle name="DQR Row Leaf - IBM Cognos" xfId="79" xr:uid="{D858E1C9-1A41-46EB-8846-43C9CD3B2DE2}"/>
    <cellStyle name="Edit - IBM Cognos" xfId="41" xr:uid="{9A92B36B-4DA6-4952-8DBD-192E7EC548FF}"/>
    <cellStyle name="Formula - IBM Cognos" xfId="42" xr:uid="{A985D1E3-930D-47C1-A46A-9B24D6C31C1B}"/>
    <cellStyle name="Group Name - IBM Cognos" xfId="43" xr:uid="{2B5301C4-1907-4898-87C5-97212E139E29}"/>
    <cellStyle name="Hold Values - IBM Cognos" xfId="44" xr:uid="{5220F231-1988-467E-9B91-48F6A39502D6}"/>
    <cellStyle name="List Name - IBM Cognos" xfId="45" xr:uid="{23088199-4152-4093-890A-0D2D235A2413}"/>
    <cellStyle name="Locked - IBM Cognos" xfId="46" xr:uid="{C1A7CE29-21C5-4327-BE24-60F0E0F8FD8F}"/>
    <cellStyle name="Measure - IBM Cognos" xfId="47" xr:uid="{0FDE4EA7-B1D3-4174-9495-D7A4AA1038ED}"/>
    <cellStyle name="Measure Header - IBM Cognos" xfId="48" xr:uid="{FB1519FC-2039-44D5-8CE3-FC1B10CCAFCB}"/>
    <cellStyle name="Measure Name - IBM Cognos" xfId="49" xr:uid="{1F431297-7F3F-471F-85F5-4EF0FBDC7BC7}"/>
    <cellStyle name="Measure Summary - IBM Cognos" xfId="50" xr:uid="{96BEB537-D960-48F9-BD0A-94F6C3B8F8E9}"/>
    <cellStyle name="Measure Summary TM1 - IBM Cognos" xfId="51" xr:uid="{9FDB7129-9374-4B61-8EFA-3413C0DDEA81}"/>
    <cellStyle name="Measure Template - IBM Cognos" xfId="52" xr:uid="{42CD2F55-82D0-47A0-92FA-F6D5FACAA801}"/>
    <cellStyle name="More - IBM Cognos" xfId="53" xr:uid="{A699DFF9-F1F1-4B5B-9483-A3B005F415CE}"/>
    <cellStyle name="Normal" xfId="0" builtinId="0" customBuiltin="1"/>
    <cellStyle name="Normal 2 2 2" xfId="61" xr:uid="{5E8FF4C2-A726-4DC0-AA2C-B2C1AB649A2B}"/>
    <cellStyle name="Normal 2 3" xfId="4" xr:uid="{00000000-0005-0000-0000-000003000000}"/>
    <cellStyle name="Normal 3" xfId="5" xr:uid="{6785BAB9-8807-40BA-BC33-7B4305A0E8BD}"/>
    <cellStyle name="Pending Change - IBM Cognos" xfId="54" xr:uid="{A2FEEA02-455F-4351-9F3C-ACC291E3CBC0}"/>
    <cellStyle name="Percent" xfId="3" builtinId="5"/>
    <cellStyle name="Row Name - IBM Cognos" xfId="6" xr:uid="{6AB923E6-70FB-47A6-A81D-D1229A388F88}"/>
    <cellStyle name="Row Template - IBM Cognos" xfId="55" xr:uid="{13CFBE6C-9FEA-4609-B497-6CA586251384}"/>
    <cellStyle name="Summary Column Name - IBM Cognos" xfId="56" xr:uid="{08E5265A-701D-4829-BD1E-441451CD4C1D}"/>
    <cellStyle name="Summary Column Name TM1 - IBM Cognos" xfId="57" xr:uid="{55244C93-04B7-49B4-8029-40656BF75775}"/>
    <cellStyle name="Summary Row Name - IBM Cognos" xfId="58" xr:uid="{E9F98691-5860-480E-AE65-7659AC0A7F34}"/>
    <cellStyle name="Summary Row Name TM1 - IBM Cognos" xfId="59" xr:uid="{870755AA-63A1-4B1B-9258-31E0C3EFAC3D}"/>
    <cellStyle name="Unsaved Change - IBM Cognos" xfId="60" xr:uid="{6A62FA0D-3355-4110-85EC-390CB7EDA6EB}"/>
  </cellStyles>
  <dxfs count="0"/>
  <tableStyles count="0" defaultTableStyle="TableStyleMedium2" defaultPivotStyle="PivotStyleLight16"/>
  <colors>
    <mruColors>
      <color rgb="FFFF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Finance\Forecast\Forecast%20Calc%20&amp;%20Load\Feb%2017\P&amp;L%20Matrix%20Feb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Matrix"/>
      <sheetName val="Table for Brian"/>
      <sheetName val="Current vs Last Year"/>
      <sheetName val="Current vs Baseline"/>
      <sheetName val="Current vs Prior Fcst"/>
      <sheetName val="Current Fcst (by Q)"/>
      <sheetName val="2016 vs 2017"/>
      <sheetName val="16-19 LT Fcst"/>
      <sheetName val="Cognos_Office_Connection_Cache"/>
      <sheetName val="Options - Curent vs Prior 2016"/>
      <sheetName val="16-19 LT Fcst (normalized)"/>
      <sheetName val="16-19 LT Fcst (2)"/>
      <sheetName val="Europe GBP"/>
      <sheetName val="Europe GBP (2)"/>
      <sheetName val="Hotspot"/>
      <sheetName val="Hotspot (Q)"/>
      <sheetName val="Options - Current vs Prior Fcst"/>
      <sheetName val="Options - Curent vs Baseline"/>
      <sheetName val="Options - current vs 2017"/>
      <sheetName val="Options - Allocations view "/>
    </sheetNames>
    <sheetDataSet>
      <sheetData sheetId="0">
        <row r="17">
          <cell r="C17" t="str">
            <v>BATS</v>
          </cell>
        </row>
      </sheetData>
      <sheetData sheetId="1"/>
      <sheetData sheetId="2"/>
      <sheetData sheetId="3"/>
      <sheetData sheetId="4"/>
      <sheetData sheetId="5"/>
      <sheetData sheetId="6"/>
      <sheetData sheetId="7"/>
      <sheetData sheetId="8">
        <row r="54">
          <cell r="E54">
            <v>0.4009000000000002</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CA433-5C66-490B-BCF3-9917361C7631}">
  <sheetPr codeName="Sheet1"/>
  <dimension ref="A1"/>
  <sheetViews>
    <sheetView workbookViewId="0"/>
  </sheetViews>
  <sheetFormatPr defaultRowHeight="14.5"/>
  <sheetData/>
  <pageMargins left="0.7" right="0.7" top="0.75" bottom="0.75"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38F74-7C9A-449C-A616-8BCFC19507DF}">
  <dimension ref="A1:M12"/>
  <sheetViews>
    <sheetView workbookViewId="0">
      <selection activeCell="B5" sqref="B5"/>
    </sheetView>
  </sheetViews>
  <sheetFormatPr defaultRowHeight="14.5"/>
  <cols>
    <col min="1" max="1" width="25.1796875" bestFit="1" customWidth="1"/>
    <col min="2" max="2" width="17" bestFit="1" customWidth="1"/>
    <col min="3" max="13" width="11.81640625" bestFit="1" customWidth="1"/>
  </cols>
  <sheetData>
    <row r="1" spans="1:13">
      <c r="A1" t="s">
        <v>0</v>
      </c>
      <c r="B1" s="74">
        <v>2025</v>
      </c>
    </row>
    <row r="2" spans="1:13">
      <c r="A2" t="s">
        <v>1</v>
      </c>
      <c r="B2" s="73" t="s">
        <v>2</v>
      </c>
    </row>
    <row r="4" spans="1:13">
      <c r="A4" t="s">
        <v>3</v>
      </c>
      <c r="B4" s="72" t="s">
        <v>4</v>
      </c>
    </row>
    <row r="8" spans="1:13">
      <c r="A8" t="s">
        <v>5</v>
      </c>
      <c r="B8">
        <v>1</v>
      </c>
      <c r="C8">
        <v>2</v>
      </c>
      <c r="D8">
        <v>3</v>
      </c>
      <c r="E8">
        <v>4</v>
      </c>
      <c r="F8">
        <v>5</v>
      </c>
      <c r="G8">
        <v>6</v>
      </c>
      <c r="H8">
        <v>7</v>
      </c>
      <c r="I8">
        <v>8</v>
      </c>
      <c r="J8">
        <v>9</v>
      </c>
      <c r="K8">
        <v>10</v>
      </c>
      <c r="L8">
        <v>11</v>
      </c>
      <c r="M8">
        <v>12</v>
      </c>
    </row>
    <row r="9" spans="1:13">
      <c r="A9" t="s">
        <v>6</v>
      </c>
      <c r="B9" t="s">
        <v>7</v>
      </c>
      <c r="C9" t="s">
        <v>8</v>
      </c>
      <c r="D9" t="s">
        <v>9</v>
      </c>
      <c r="E9" t="s">
        <v>10</v>
      </c>
      <c r="F9" t="s">
        <v>11</v>
      </c>
      <c r="G9" t="s">
        <v>12</v>
      </c>
      <c r="H9" t="s">
        <v>13</v>
      </c>
      <c r="I9" t="s">
        <v>14</v>
      </c>
      <c r="J9" t="s">
        <v>15</v>
      </c>
      <c r="K9" t="s">
        <v>16</v>
      </c>
      <c r="L9" t="s">
        <v>2</v>
      </c>
      <c r="M9" t="s">
        <v>17</v>
      </c>
    </row>
    <row r="10" spans="1:13">
      <c r="A10" t="s">
        <v>18</v>
      </c>
      <c r="B10" t="str">
        <f>$B$1&amp;"-01 QTD"</f>
        <v>2025-01 QTD</v>
      </c>
      <c r="C10" t="str">
        <f>$B$1&amp;"-02 QTD"</f>
        <v>2025-02 QTD</v>
      </c>
      <c r="D10" t="str">
        <f>$B$1&amp;"-03 QTD"</f>
        <v>2025-03 QTD</v>
      </c>
      <c r="E10" t="str">
        <f>$B$1&amp;"-04 QTD"</f>
        <v>2025-04 QTD</v>
      </c>
      <c r="F10" t="str">
        <f>$B$1&amp;"-05 QTD"</f>
        <v>2025-05 QTD</v>
      </c>
      <c r="G10" t="str">
        <f>$B$1&amp;"-06 QTD"</f>
        <v>2025-06 QTD</v>
      </c>
      <c r="H10" t="str">
        <f>$B$1&amp;"-07 QTD"</f>
        <v>2025-07 QTD</v>
      </c>
      <c r="I10" t="str">
        <f>$B$1&amp;"-08 QTD"</f>
        <v>2025-08 QTD</v>
      </c>
      <c r="J10" t="str">
        <f>$B$1&amp;"-09 QTD"</f>
        <v>2025-09 QTD</v>
      </c>
      <c r="K10" t="str">
        <f>$B$1&amp;"-10 QTD"</f>
        <v>2025-10 QTD</v>
      </c>
      <c r="L10" t="str">
        <f>$B$1&amp;"-11 QTD"</f>
        <v>2025-11 QTD</v>
      </c>
      <c r="M10" t="str">
        <f>$B$1&amp;"-12 QTD"</f>
        <v>2025-12 QTD</v>
      </c>
    </row>
    <row r="11" spans="1:13">
      <c r="A11" t="s">
        <v>19</v>
      </c>
      <c r="B11" t="str">
        <f t="shared" ref="B11:B12" si="0">$B$1&amp;"-01 QTD"</f>
        <v>2025-01 QTD</v>
      </c>
      <c r="C11" t="str">
        <f t="shared" ref="C11:C12" si="1">$B$1&amp;"-02 QTD"</f>
        <v>2025-02 QTD</v>
      </c>
      <c r="D11" t="str">
        <f t="shared" ref="D11:D12" si="2">$B$1&amp;"-03 QTD"</f>
        <v>2025-03 QTD</v>
      </c>
      <c r="E11" t="str">
        <f t="shared" ref="E11:E12" si="3">$B$1&amp;"-04 QTD"</f>
        <v>2025-04 QTD</v>
      </c>
      <c r="F11" t="str">
        <f t="shared" ref="F11:F12" si="4">$B$1&amp;"-05 QTD"</f>
        <v>2025-05 QTD</v>
      </c>
      <c r="G11" t="str">
        <f t="shared" ref="G11:G12" si="5">$B$1&amp;"-06 QTD"</f>
        <v>2025-06 QTD</v>
      </c>
      <c r="H11" t="str">
        <f t="shared" ref="H11:H12" si="6">$B$1&amp;"-07 QTD"</f>
        <v>2025-07 QTD</v>
      </c>
      <c r="I11" t="str">
        <f t="shared" ref="I11:I12" si="7">$B$1&amp;"-08 QTD"</f>
        <v>2025-08 QTD</v>
      </c>
      <c r="J11" t="str">
        <f t="shared" ref="J11:J12" si="8">$B$1&amp;"-09 QTD"</f>
        <v>2025-09 QTD</v>
      </c>
      <c r="K11" t="str">
        <f t="shared" ref="K11:K12" si="9">$B$1&amp;"-10 QTD"</f>
        <v>2025-10 QTD</v>
      </c>
      <c r="L11" t="str">
        <f t="shared" ref="L11:L12" si="10">$B$1&amp;"-11 QTD"</f>
        <v>2025-11 QTD</v>
      </c>
      <c r="M11" t="str">
        <f t="shared" ref="M11:M12" si="11">$B$1&amp;"-12 QTD"</f>
        <v>2025-12 QTD</v>
      </c>
    </row>
    <row r="12" spans="1:13">
      <c r="A12" t="s">
        <v>20</v>
      </c>
      <c r="B12" t="str">
        <f t="shared" si="0"/>
        <v>2025-01 QTD</v>
      </c>
      <c r="C12" t="str">
        <f t="shared" si="1"/>
        <v>2025-02 QTD</v>
      </c>
      <c r="D12" t="str">
        <f t="shared" si="2"/>
        <v>2025-03 QTD</v>
      </c>
      <c r="E12" t="str">
        <f t="shared" si="3"/>
        <v>2025-04 QTD</v>
      </c>
      <c r="F12" t="str">
        <f t="shared" si="4"/>
        <v>2025-05 QTD</v>
      </c>
      <c r="G12" t="str">
        <f t="shared" si="5"/>
        <v>2025-06 QTD</v>
      </c>
      <c r="H12" t="str">
        <f t="shared" si="6"/>
        <v>2025-07 QTD</v>
      </c>
      <c r="I12" t="str">
        <f t="shared" si="7"/>
        <v>2025-08 QTD</v>
      </c>
      <c r="J12" t="str">
        <f t="shared" si="8"/>
        <v>2025-09 QTD</v>
      </c>
      <c r="K12" t="str">
        <f t="shared" si="9"/>
        <v>2025-10 QTD</v>
      </c>
      <c r="L12" t="str">
        <f t="shared" si="10"/>
        <v>2025-11 QTD</v>
      </c>
      <c r="M12" t="str">
        <f t="shared" si="11"/>
        <v>2025-12 QTD</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0E9A-2D33-45BD-93F5-37E66AE9BEA4}">
  <sheetPr codeName="Sheet2">
    <tabColor theme="9" tint="0.79998168889431442"/>
    <pageSetUpPr fitToPage="1"/>
  </sheetPr>
  <dimension ref="A1:S82"/>
  <sheetViews>
    <sheetView showGridLines="0" tabSelected="1" zoomScale="85" zoomScaleNormal="85" zoomScaleSheetLayoutView="53" workbookViewId="0">
      <pane xSplit="1" ySplit="4" topLeftCell="B34" activePane="bottomRight" state="frozen"/>
      <selection pane="topRight" activeCell="E1" sqref="E1"/>
      <selection pane="bottomLeft" activeCell="A7" sqref="A7"/>
      <selection pane="bottomRight" activeCell="K21" sqref="K21"/>
    </sheetView>
  </sheetViews>
  <sheetFormatPr defaultColWidth="9.1796875" defaultRowHeight="15.5"/>
  <cols>
    <col min="1" max="1" width="76.81640625" style="1" customWidth="1"/>
    <col min="2" max="18" width="15.26953125" style="1" customWidth="1"/>
    <col min="19" max="19" width="11.81640625" style="1" customWidth="1"/>
    <col min="20" max="30" width="9.1796875" style="1" customWidth="1"/>
    <col min="31" max="31" width="20.1796875" style="1" bestFit="1" customWidth="1"/>
    <col min="32" max="16384" width="9.1796875" style="1"/>
  </cols>
  <sheetData>
    <row r="1" spans="1:19" ht="25">
      <c r="A1" s="82" t="s">
        <v>21</v>
      </c>
      <c r="B1" s="83"/>
      <c r="C1" s="83"/>
      <c r="D1" s="83"/>
      <c r="E1" s="83"/>
      <c r="F1" s="83"/>
      <c r="G1" s="83"/>
      <c r="H1" s="83"/>
      <c r="I1" s="83"/>
      <c r="J1" s="83"/>
      <c r="K1" s="83"/>
      <c r="L1" s="83"/>
      <c r="M1" s="83"/>
      <c r="N1" s="83"/>
      <c r="O1" s="83"/>
      <c r="P1" s="83"/>
      <c r="Q1" s="83"/>
      <c r="R1" s="83"/>
    </row>
    <row r="2" spans="1:19" ht="25.5" customHeight="1">
      <c r="A2" s="84" t="s">
        <v>94</v>
      </c>
      <c r="B2" s="85"/>
      <c r="C2" s="85"/>
      <c r="D2" s="85"/>
      <c r="E2" s="85"/>
      <c r="F2" s="85"/>
      <c r="G2" s="85"/>
      <c r="H2" s="85"/>
      <c r="I2" s="85"/>
      <c r="J2" s="85"/>
      <c r="K2" s="85"/>
      <c r="L2" s="85"/>
      <c r="M2" s="85"/>
      <c r="N2" s="85"/>
      <c r="O2" s="85"/>
      <c r="P2" s="85"/>
      <c r="Q2" s="85"/>
      <c r="R2" s="85"/>
    </row>
    <row r="3" spans="1:19" ht="16" thickBot="1">
      <c r="A3" s="14"/>
      <c r="B3" s="32"/>
      <c r="C3" s="32"/>
      <c r="D3" s="32"/>
      <c r="E3" s="32"/>
      <c r="F3" s="32"/>
      <c r="G3" s="32"/>
      <c r="H3" s="32"/>
      <c r="I3" s="32"/>
      <c r="J3" s="32"/>
      <c r="K3" s="14"/>
      <c r="L3" s="14"/>
      <c r="M3" s="14"/>
      <c r="N3" s="14"/>
      <c r="O3" s="14"/>
      <c r="P3" s="14"/>
      <c r="Q3" s="14"/>
      <c r="R3" s="14"/>
      <c r="S3" s="2"/>
    </row>
    <row r="4" spans="1:19" ht="16" thickBot="1">
      <c r="A4" s="6" t="s">
        <v>22</v>
      </c>
      <c r="B4" s="7" t="s">
        <v>23</v>
      </c>
      <c r="C4" s="7" t="s">
        <v>24</v>
      </c>
      <c r="D4" s="7" t="s">
        <v>25</v>
      </c>
      <c r="E4" s="7" t="s">
        <v>26</v>
      </c>
      <c r="F4" s="7" t="s">
        <v>27</v>
      </c>
      <c r="G4" s="7" t="s">
        <v>28</v>
      </c>
      <c r="H4" s="7" t="s">
        <v>29</v>
      </c>
      <c r="I4" s="7" t="s">
        <v>30</v>
      </c>
      <c r="J4" s="7" t="s">
        <v>31</v>
      </c>
      <c r="K4" s="7" t="s">
        <v>32</v>
      </c>
      <c r="L4" s="7" t="s">
        <v>33</v>
      </c>
      <c r="M4" s="7" t="s">
        <v>34</v>
      </c>
      <c r="N4" s="28" t="s">
        <v>35</v>
      </c>
      <c r="O4" s="22" t="s">
        <v>36</v>
      </c>
      <c r="P4" s="21" t="s">
        <v>37</v>
      </c>
      <c r="Q4" s="21" t="s">
        <v>38</v>
      </c>
      <c r="R4" s="48" t="s">
        <v>39</v>
      </c>
      <c r="S4" s="51"/>
    </row>
    <row r="5" spans="1:19" ht="16" thickBot="1">
      <c r="A5" s="3" t="s">
        <v>40</v>
      </c>
      <c r="B5" s="20"/>
      <c r="C5" s="31"/>
      <c r="D5" s="76"/>
      <c r="E5" s="76"/>
      <c r="F5" s="76"/>
      <c r="G5" s="76"/>
      <c r="H5" s="76"/>
      <c r="I5" s="76"/>
      <c r="J5" s="76"/>
      <c r="K5" s="76"/>
      <c r="L5" s="76"/>
      <c r="M5" s="76"/>
      <c r="N5" s="76"/>
      <c r="O5" s="77"/>
      <c r="P5" s="77"/>
      <c r="Q5" s="77"/>
      <c r="R5" s="49"/>
      <c r="S5" s="52"/>
    </row>
    <row r="6" spans="1:19">
      <c r="A6" s="8" t="s">
        <v>41</v>
      </c>
      <c r="B6" s="78">
        <v>20</v>
      </c>
      <c r="C6" s="47">
        <v>19</v>
      </c>
      <c r="D6" s="47">
        <v>21</v>
      </c>
      <c r="E6" s="47">
        <v>21</v>
      </c>
      <c r="F6" s="47">
        <v>21</v>
      </c>
      <c r="G6" s="47">
        <v>20</v>
      </c>
      <c r="H6" s="47">
        <v>22</v>
      </c>
      <c r="I6" s="47">
        <v>21</v>
      </c>
      <c r="J6" s="47">
        <v>21</v>
      </c>
      <c r="K6" s="47">
        <v>23</v>
      </c>
      <c r="L6" s="47">
        <v>19</v>
      </c>
      <c r="M6" s="47">
        <v>22</v>
      </c>
      <c r="N6" s="47">
        <v>60</v>
      </c>
      <c r="O6" s="47">
        <v>62</v>
      </c>
      <c r="P6" s="47">
        <v>64</v>
      </c>
      <c r="Q6" s="47">
        <v>64</v>
      </c>
      <c r="R6" s="47">
        <v>250</v>
      </c>
      <c r="S6" s="51"/>
    </row>
    <row r="7" spans="1:19">
      <c r="A7" s="23" t="s">
        <v>42</v>
      </c>
      <c r="B7" s="78">
        <v>22</v>
      </c>
      <c r="C7" s="47">
        <v>19</v>
      </c>
      <c r="D7" s="47">
        <v>21</v>
      </c>
      <c r="E7" s="47">
        <v>21</v>
      </c>
      <c r="F7" s="47">
        <v>21</v>
      </c>
      <c r="G7" s="47">
        <v>21</v>
      </c>
      <c r="H7" s="47">
        <v>22</v>
      </c>
      <c r="I7" s="47">
        <v>20</v>
      </c>
      <c r="J7" s="47">
        <v>21</v>
      </c>
      <c r="K7" s="47">
        <v>22</v>
      </c>
      <c r="L7" s="47">
        <v>20</v>
      </c>
      <c r="M7" s="47">
        <v>21</v>
      </c>
      <c r="N7" s="47">
        <v>62</v>
      </c>
      <c r="O7" s="47">
        <v>63</v>
      </c>
      <c r="P7" s="47">
        <v>63</v>
      </c>
      <c r="Q7" s="47">
        <v>63</v>
      </c>
      <c r="R7" s="47">
        <v>251</v>
      </c>
      <c r="S7" s="51"/>
    </row>
    <row r="8" spans="1:19">
      <c r="A8" s="8" t="s">
        <v>43</v>
      </c>
      <c r="B8" s="78">
        <v>22</v>
      </c>
      <c r="C8" s="47">
        <v>20</v>
      </c>
      <c r="D8" s="47">
        <v>21</v>
      </c>
      <c r="E8" s="47">
        <v>20</v>
      </c>
      <c r="F8" s="47">
        <v>22</v>
      </c>
      <c r="G8" s="47">
        <v>21</v>
      </c>
      <c r="H8" s="47">
        <v>23</v>
      </c>
      <c r="I8" s="47">
        <v>21</v>
      </c>
      <c r="J8" s="47">
        <v>22</v>
      </c>
      <c r="K8" s="47">
        <v>23</v>
      </c>
      <c r="L8" s="47">
        <v>20</v>
      </c>
      <c r="M8" s="47">
        <v>21</v>
      </c>
      <c r="N8" s="47">
        <v>63</v>
      </c>
      <c r="O8" s="47">
        <v>63</v>
      </c>
      <c r="P8" s="47">
        <v>66</v>
      </c>
      <c r="Q8" s="47">
        <v>64</v>
      </c>
      <c r="R8" s="47">
        <v>256</v>
      </c>
      <c r="S8" s="51"/>
    </row>
    <row r="9" spans="1:19">
      <c r="A9" s="8" t="s">
        <v>44</v>
      </c>
      <c r="B9" s="78">
        <v>21</v>
      </c>
      <c r="C9" s="47">
        <v>20</v>
      </c>
      <c r="D9" s="47">
        <v>21</v>
      </c>
      <c r="E9" s="47">
        <v>19</v>
      </c>
      <c r="F9" s="47">
        <v>22</v>
      </c>
      <c r="G9" s="47">
        <v>20</v>
      </c>
      <c r="H9" s="47">
        <v>23</v>
      </c>
      <c r="I9" s="47">
        <v>21</v>
      </c>
      <c r="J9" s="47">
        <v>22</v>
      </c>
      <c r="K9" s="47">
        <v>23</v>
      </c>
      <c r="L9" s="47">
        <v>20</v>
      </c>
      <c r="M9" s="47">
        <v>21</v>
      </c>
      <c r="N9" s="47">
        <v>62</v>
      </c>
      <c r="O9" s="47">
        <v>61</v>
      </c>
      <c r="P9" s="47">
        <v>66</v>
      </c>
      <c r="Q9" s="47">
        <v>64</v>
      </c>
      <c r="R9" s="47">
        <v>253</v>
      </c>
      <c r="S9" s="53"/>
    </row>
    <row r="10" spans="1:19" ht="16" thickBot="1">
      <c r="A10" s="9" t="s">
        <v>45</v>
      </c>
      <c r="B10" s="78">
        <v>22</v>
      </c>
      <c r="C10" s="47">
        <v>20</v>
      </c>
      <c r="D10" s="47">
        <v>21</v>
      </c>
      <c r="E10" s="47">
        <v>22</v>
      </c>
      <c r="F10" s="47">
        <v>22</v>
      </c>
      <c r="G10" s="47">
        <v>21</v>
      </c>
      <c r="H10" s="47">
        <v>23</v>
      </c>
      <c r="I10" s="47">
        <v>21</v>
      </c>
      <c r="J10" s="47">
        <v>22</v>
      </c>
      <c r="K10" s="47">
        <v>23</v>
      </c>
      <c r="L10" s="47">
        <v>20</v>
      </c>
      <c r="M10" s="47">
        <v>22</v>
      </c>
      <c r="N10" s="47">
        <v>63</v>
      </c>
      <c r="O10" s="47">
        <v>65</v>
      </c>
      <c r="P10" s="47">
        <v>66</v>
      </c>
      <c r="Q10" s="47">
        <v>65</v>
      </c>
      <c r="R10" s="47">
        <v>259</v>
      </c>
      <c r="S10" s="51"/>
    </row>
    <row r="11" spans="1:19" ht="16" thickBot="1">
      <c r="A11" s="4" t="s">
        <v>46</v>
      </c>
      <c r="B11" s="37"/>
      <c r="C11" s="37"/>
      <c r="D11" s="37"/>
      <c r="E11" s="37"/>
      <c r="F11" s="37"/>
      <c r="G11" s="37"/>
      <c r="H11" s="37"/>
      <c r="I11" s="37"/>
      <c r="J11" s="37"/>
      <c r="K11" s="37"/>
      <c r="L11" s="37"/>
      <c r="M11" s="37"/>
      <c r="N11" s="37"/>
      <c r="O11" s="37"/>
      <c r="P11" s="37"/>
      <c r="Q11" s="37"/>
      <c r="R11" s="37"/>
      <c r="S11" s="52"/>
    </row>
    <row r="12" spans="1:19">
      <c r="A12" s="34" t="s">
        <v>47</v>
      </c>
      <c r="B12" s="47"/>
      <c r="C12" s="47"/>
      <c r="D12" s="47"/>
      <c r="E12" s="47"/>
      <c r="F12" s="47"/>
      <c r="G12" s="47"/>
      <c r="H12" s="47"/>
      <c r="I12" s="47"/>
      <c r="J12" s="47"/>
      <c r="K12" s="47"/>
      <c r="L12" s="47"/>
      <c r="M12" s="47"/>
      <c r="N12" s="37"/>
      <c r="O12" s="37"/>
      <c r="P12" s="37"/>
      <c r="Q12" s="37"/>
      <c r="R12" s="37"/>
      <c r="S12" s="52"/>
    </row>
    <row r="13" spans="1:19">
      <c r="A13" s="11" t="s">
        <v>48</v>
      </c>
      <c r="B13" s="26">
        <v>13150.57445</v>
      </c>
      <c r="C13" s="26">
        <v>13556.18152631579</v>
      </c>
      <c r="D13" s="26">
        <v>13529.299380952383</v>
      </c>
      <c r="E13" s="26">
        <v>13259.824380952383</v>
      </c>
      <c r="F13" s="26">
        <v>12711.141142857143</v>
      </c>
      <c r="G13" s="26">
        <v>11836.226899999998</v>
      </c>
      <c r="H13" s="26">
        <v>12214.956772727273</v>
      </c>
      <c r="I13" s="26">
        <v>14325.197238095239</v>
      </c>
      <c r="J13" s="26">
        <v>15273.349380952381</v>
      </c>
      <c r="K13" s="26">
        <v>15892.294260869567</v>
      </c>
      <c r="L13" s="26">
        <v>14428.703526315789</v>
      </c>
      <c r="M13" s="26">
        <v>11550.431636363637</v>
      </c>
      <c r="N13" s="26">
        <v>13411.570416666666</v>
      </c>
      <c r="O13" s="26">
        <v>12614.755064516128</v>
      </c>
      <c r="P13" s="26">
        <v>13910.914500000001</v>
      </c>
      <c r="Q13" s="26">
        <v>13965.275484375001</v>
      </c>
      <c r="R13" s="26">
        <v>13483.540792</v>
      </c>
      <c r="S13" s="67"/>
    </row>
    <row r="14" spans="1:19">
      <c r="A14" s="11" t="s">
        <v>49</v>
      </c>
      <c r="B14" s="26">
        <v>4535.49035</v>
      </c>
      <c r="C14" s="26">
        <v>4468.5135263157899</v>
      </c>
      <c r="D14" s="26">
        <v>5270.3043809523806</v>
      </c>
      <c r="E14" s="26">
        <v>5086.9643333333324</v>
      </c>
      <c r="F14" s="26">
        <v>4329.6100476190486</v>
      </c>
      <c r="G14" s="26">
        <v>4639.228799999999</v>
      </c>
      <c r="H14" s="26">
        <v>4469.0770000000002</v>
      </c>
      <c r="I14" s="26">
        <v>4892.8930476190471</v>
      </c>
      <c r="J14" s="26">
        <v>5249.8651904761891</v>
      </c>
      <c r="K14" s="26">
        <v>5511.2783478260881</v>
      </c>
      <c r="L14" s="26">
        <v>5856.4400526315794</v>
      </c>
      <c r="M14" s="26">
        <v>5047.1419545454564</v>
      </c>
      <c r="N14" s="26">
        <v>4771.4659333333339</v>
      </c>
      <c r="O14" s="26">
        <v>4686.0102903225807</v>
      </c>
      <c r="P14" s="26">
        <v>4864.3377656250004</v>
      </c>
      <c r="Q14" s="26">
        <v>5454.20134375</v>
      </c>
      <c r="R14" s="26">
        <v>4948.8283879999999</v>
      </c>
      <c r="S14" s="67"/>
    </row>
    <row r="15" spans="1:19">
      <c r="A15" s="12" t="s">
        <v>50</v>
      </c>
      <c r="B15" s="26">
        <v>17686.0648</v>
      </c>
      <c r="C15" s="26">
        <v>18024.695052631581</v>
      </c>
      <c r="D15" s="26">
        <v>18799.603761904767</v>
      </c>
      <c r="E15" s="26">
        <v>18346.788714285722</v>
      </c>
      <c r="F15" s="26">
        <v>17040.751190476189</v>
      </c>
      <c r="G15" s="26">
        <v>16475.455699999999</v>
      </c>
      <c r="H15" s="26">
        <v>16684.033772727271</v>
      </c>
      <c r="I15" s="26">
        <v>19218.090285714283</v>
      </c>
      <c r="J15" s="26">
        <v>20523.21457142858</v>
      </c>
      <c r="K15" s="26">
        <v>21403.572608695649</v>
      </c>
      <c r="L15" s="26">
        <v>20285.143578947362</v>
      </c>
      <c r="M15" s="26">
        <v>16597.573590909087</v>
      </c>
      <c r="N15" s="26">
        <v>18183.036350000002</v>
      </c>
      <c r="O15" s="26">
        <v>17300.76535483871</v>
      </c>
      <c r="P15" s="26">
        <v>18775.252265625</v>
      </c>
      <c r="Q15" s="26">
        <v>19419.476828125</v>
      </c>
      <c r="R15" s="26">
        <v>18432.369180000002</v>
      </c>
      <c r="S15" s="67"/>
    </row>
    <row r="16" spans="1:19">
      <c r="A16" s="10" t="s">
        <v>51</v>
      </c>
      <c r="B16" s="26">
        <v>220.0566</v>
      </c>
      <c r="C16" s="26">
        <v>241.01363157895156</v>
      </c>
      <c r="D16" s="26">
        <v>284.97638095238096</v>
      </c>
      <c r="E16" s="26">
        <v>308.91428571428571</v>
      </c>
      <c r="F16" s="26">
        <v>165.64923809523808</v>
      </c>
      <c r="G16" s="26">
        <v>185.36935</v>
      </c>
      <c r="H16" s="26">
        <v>178.25340909090909</v>
      </c>
      <c r="I16" s="26">
        <v>218.12109523809519</v>
      </c>
      <c r="J16" s="26">
        <v>206.85728571428575</v>
      </c>
      <c r="K16" s="26">
        <v>259.07539130434782</v>
      </c>
      <c r="L16" s="26">
        <v>284.48847368421036</v>
      </c>
      <c r="M16" s="26">
        <v>179.21068181818177</v>
      </c>
      <c r="N16" s="26">
        <v>249.41491666666667</v>
      </c>
      <c r="O16" s="26">
        <v>220.53582258064515</v>
      </c>
      <c r="P16" s="26">
        <v>200.72064062499999</v>
      </c>
      <c r="Q16" s="26">
        <v>239.16640624999999</v>
      </c>
      <c r="R16" s="26">
        <v>227.16354800000002</v>
      </c>
      <c r="S16" s="67"/>
    </row>
    <row r="17" spans="1:19">
      <c r="A17" s="10" t="s">
        <v>52</v>
      </c>
      <c r="B17" s="26">
        <v>1.6370365148999999</v>
      </c>
      <c r="C17" s="26">
        <v>1.6732778182105266</v>
      </c>
      <c r="D17" s="26">
        <v>1.6171967860000001</v>
      </c>
      <c r="E17" s="26">
        <v>2.1184847240476192</v>
      </c>
      <c r="F17" s="26">
        <v>1.8608530679047621</v>
      </c>
      <c r="G17" s="26">
        <v>1.7802427818</v>
      </c>
      <c r="H17" s="26">
        <v>1.7903080683636365</v>
      </c>
      <c r="I17" s="26">
        <v>1.6458381687142856</v>
      </c>
      <c r="J17" s="26">
        <v>1.7030408075238095</v>
      </c>
      <c r="K17" s="26">
        <v>2.0196113444782609</v>
      </c>
      <c r="L17" s="26">
        <v>1.8016401179473684</v>
      </c>
      <c r="M17" s="26">
        <v>1.4152650572272727</v>
      </c>
      <c r="N17" s="26">
        <v>1.6415690224999999</v>
      </c>
      <c r="O17" s="26">
        <v>1.9221120849516129</v>
      </c>
      <c r="P17" s="26">
        <v>1.714269312578125</v>
      </c>
      <c r="Q17" s="26">
        <v>1.7471571003593751</v>
      </c>
      <c r="R17" s="26">
        <v>1.7567855241800001</v>
      </c>
      <c r="S17" s="67"/>
    </row>
    <row r="18" spans="1:19">
      <c r="A18" s="10" t="s">
        <v>53</v>
      </c>
      <c r="B18" s="26">
        <v>83.379709250000005</v>
      </c>
      <c r="C18" s="26">
        <v>96.825293000000002</v>
      </c>
      <c r="D18" s="26">
        <v>91.769442580000003</v>
      </c>
      <c r="E18" s="66">
        <v>125.20592799000001</v>
      </c>
      <c r="F18" s="66">
        <v>128.10182257</v>
      </c>
      <c r="G18" s="66">
        <v>123.11387569999999</v>
      </c>
      <c r="H18" s="66">
        <v>140.80355</v>
      </c>
      <c r="I18" s="66">
        <v>229.12333852</v>
      </c>
      <c r="J18" s="66">
        <v>239.80662000000001</v>
      </c>
      <c r="K18" s="66">
        <v>226.68671482999997</v>
      </c>
      <c r="L18" s="66">
        <v>202.32899319999999</v>
      </c>
      <c r="M18" s="66">
        <v>161.35382146000001</v>
      </c>
      <c r="N18" s="26">
        <v>90.573883983333332</v>
      </c>
      <c r="O18" s="26">
        <v>125.51193993548387</v>
      </c>
      <c r="P18" s="26">
        <v>202.268862984375</v>
      </c>
      <c r="Q18" s="26">
        <v>196.99733412500001</v>
      </c>
      <c r="R18" s="26">
        <v>155.07683972000001</v>
      </c>
      <c r="S18" s="67"/>
    </row>
    <row r="19" spans="1:19">
      <c r="A19" s="35" t="s">
        <v>54</v>
      </c>
      <c r="B19" s="26">
        <v>159.21065609090905</v>
      </c>
      <c r="C19" s="26">
        <v>166.26096647368419</v>
      </c>
      <c r="D19" s="26">
        <v>153.9611407142857</v>
      </c>
      <c r="E19" s="66">
        <v>170.51719742857139</v>
      </c>
      <c r="F19" s="66">
        <v>135.08795733333335</v>
      </c>
      <c r="G19" s="66">
        <v>146.05782804761907</v>
      </c>
      <c r="H19" s="66">
        <v>150.09642044000003</v>
      </c>
      <c r="I19" s="66">
        <v>148.53775710000002</v>
      </c>
      <c r="J19" s="66">
        <v>192.59861771428569</v>
      </c>
      <c r="K19" s="66">
        <v>211.98622540909088</v>
      </c>
      <c r="L19" s="66">
        <v>186.07327894999997</v>
      </c>
      <c r="M19" s="66">
        <v>188.50767861904765</v>
      </c>
      <c r="N19" s="26">
        <v>159.59317337096775</v>
      </c>
      <c r="O19" s="26">
        <v>150.55432760317458</v>
      </c>
      <c r="P19" s="26">
        <v>163.76900577777778</v>
      </c>
      <c r="Q19" s="26">
        <v>195.93371093650794</v>
      </c>
      <c r="R19" s="26">
        <v>167.4939065378486</v>
      </c>
      <c r="S19" s="67"/>
    </row>
    <row r="20" spans="1:19">
      <c r="A20" s="10" t="s">
        <v>55</v>
      </c>
      <c r="B20" s="26">
        <v>11.422836985035675</v>
      </c>
      <c r="C20" s="26">
        <v>13.718087960935346</v>
      </c>
      <c r="D20" s="26">
        <v>16.422389159010056</v>
      </c>
      <c r="E20" s="66">
        <v>17.410334652466776</v>
      </c>
      <c r="F20" s="66">
        <v>12.106114307689461</v>
      </c>
      <c r="G20" s="66">
        <v>11.811113944939716</v>
      </c>
      <c r="H20" s="66">
        <v>12.489890004816999</v>
      </c>
      <c r="I20" s="66">
        <v>10.700943180366</v>
      </c>
      <c r="J20" s="66">
        <v>11.788900090124001</v>
      </c>
      <c r="K20" s="66">
        <v>13.192102630041999</v>
      </c>
      <c r="L20" s="66">
        <v>12.772924544140999</v>
      </c>
      <c r="M20" s="66">
        <v>10.449110899242999</v>
      </c>
      <c r="N20" s="26">
        <v>13.818005479820801</v>
      </c>
      <c r="O20" s="26">
        <v>13.691660327972009</v>
      </c>
      <c r="P20" s="26">
        <v>11.687016346685333</v>
      </c>
      <c r="Q20" s="26">
        <v>12.161065316529076</v>
      </c>
      <c r="R20" s="26">
        <v>12.823282050898595</v>
      </c>
      <c r="S20" s="67"/>
    </row>
    <row r="21" spans="1:19">
      <c r="A21" s="10" t="s">
        <v>56</v>
      </c>
      <c r="B21" s="26">
        <v>0.65051151112211891</v>
      </c>
      <c r="C21" s="26">
        <v>0.91438690734999994</v>
      </c>
      <c r="D21" s="26">
        <v>0.89963527819047617</v>
      </c>
      <c r="E21" s="66">
        <v>1.0473390093157895</v>
      </c>
      <c r="F21" s="66">
        <v>0.87934203040909054</v>
      </c>
      <c r="G21" s="66">
        <v>0.95084615635000014</v>
      </c>
      <c r="H21" s="66">
        <v>0.86997196782608688</v>
      </c>
      <c r="I21" s="66">
        <v>1.0635867341904759</v>
      </c>
      <c r="J21" s="66">
        <v>1.0457528099545457</v>
      </c>
      <c r="K21" s="66">
        <v>1.1298687426086955</v>
      </c>
      <c r="L21" s="66">
        <v>1.0247267877000001</v>
      </c>
      <c r="M21" s="66">
        <v>0.87573864838095272</v>
      </c>
      <c r="N21" s="26">
        <v>0.82001323746071764</v>
      </c>
      <c r="O21" s="26">
        <v>0.95511293398360653</v>
      </c>
      <c r="P21" s="26">
        <v>0.9901702802575757</v>
      </c>
      <c r="Q21" s="26">
        <v>1.01362544453125</v>
      </c>
      <c r="R21" s="26">
        <v>0.94595247684808115</v>
      </c>
      <c r="S21" s="67"/>
    </row>
    <row r="22" spans="1:19">
      <c r="A22" s="10" t="s">
        <v>57</v>
      </c>
      <c r="B22" s="40">
        <v>50.312213686909132</v>
      </c>
      <c r="C22" s="40">
        <v>50.69947956355</v>
      </c>
      <c r="D22" s="40">
        <v>54.784058408</v>
      </c>
      <c r="E22" s="71">
        <v>65.339869225000001</v>
      </c>
      <c r="F22" s="71">
        <v>51.047113715999998</v>
      </c>
      <c r="G22" s="71">
        <v>51.222295275999997</v>
      </c>
      <c r="H22" s="71">
        <v>48.513811001999997</v>
      </c>
      <c r="I22" s="71">
        <v>48.819334017000003</v>
      </c>
      <c r="J22" s="71">
        <v>52.428866139999997</v>
      </c>
      <c r="K22" s="71">
        <v>55.133845759000003</v>
      </c>
      <c r="L22" s="71">
        <v>53.120027131000001</v>
      </c>
      <c r="M22" s="71">
        <v>51.527989024999997</v>
      </c>
      <c r="N22" s="26">
        <v>51.925770142288968</v>
      </c>
      <c r="O22" s="26">
        <v>55.941258854336773</v>
      </c>
      <c r="P22" s="26">
        <v>49.916041249782651</v>
      </c>
      <c r="Q22" s="26">
        <v>53.293765440487306</v>
      </c>
      <c r="R22" s="40">
        <v>52.764705871094314</v>
      </c>
      <c r="S22" s="67"/>
    </row>
    <row r="23" spans="1:19">
      <c r="A23" s="24" t="s">
        <v>58</v>
      </c>
      <c r="B23" s="26"/>
      <c r="C23" s="26"/>
      <c r="D23" s="26"/>
      <c r="E23" s="66"/>
      <c r="F23" s="66"/>
      <c r="G23" s="66"/>
      <c r="H23" s="66"/>
      <c r="I23" s="66"/>
      <c r="J23" s="66"/>
      <c r="K23" s="66"/>
      <c r="L23" s="66"/>
      <c r="M23" s="66"/>
      <c r="N23" s="26"/>
      <c r="O23" s="26"/>
      <c r="P23" s="26"/>
      <c r="Q23" s="26"/>
      <c r="R23" s="26"/>
      <c r="S23" s="54"/>
    </row>
    <row r="24" spans="1:19">
      <c r="A24" s="25" t="s">
        <v>59</v>
      </c>
      <c r="B24" s="26">
        <v>122939.01</v>
      </c>
      <c r="C24" s="26">
        <v>131722.541</v>
      </c>
      <c r="D24" s="26">
        <v>157410.68799999999</v>
      </c>
      <c r="E24" s="66">
        <v>167213.13099999999</v>
      </c>
      <c r="F24" s="66">
        <v>123099.726</v>
      </c>
      <c r="G24" s="66">
        <v>110622.96799999999</v>
      </c>
      <c r="H24" s="66">
        <v>122972.83199999999</v>
      </c>
      <c r="I24" s="66">
        <v>98364.198999999993</v>
      </c>
      <c r="J24" s="66">
        <v>107956.072</v>
      </c>
      <c r="K24" s="66">
        <v>125391.603</v>
      </c>
      <c r="L24" s="66">
        <v>106228.65399999999</v>
      </c>
      <c r="M24" s="66">
        <v>90718.959000000003</v>
      </c>
      <c r="N24" s="26">
        <v>412072.239</v>
      </c>
      <c r="O24" s="26">
        <v>400935.82500000001</v>
      </c>
      <c r="P24" s="26">
        <v>329293.103</v>
      </c>
      <c r="Q24" s="26">
        <v>322339.21600000001</v>
      </c>
      <c r="R24" s="26">
        <v>1464640.3829999999</v>
      </c>
      <c r="S24" s="54"/>
    </row>
    <row r="25" spans="1:19" ht="16" thickBot="1">
      <c r="A25" s="36" t="s">
        <v>60</v>
      </c>
      <c r="B25" s="26">
        <v>1049.731</v>
      </c>
      <c r="C25" s="26">
        <v>1021.201</v>
      </c>
      <c r="D25" s="26">
        <v>1129.8109999999999</v>
      </c>
      <c r="E25" s="66">
        <v>1099.2090000000001</v>
      </c>
      <c r="F25" s="66">
        <v>1099.7639999999999</v>
      </c>
      <c r="G25" s="66">
        <v>1090.3150000000001</v>
      </c>
      <c r="H25" s="66">
        <v>1236.0809999999999</v>
      </c>
      <c r="I25" s="66">
        <v>1114.7850000000001</v>
      </c>
      <c r="J25" s="66">
        <v>1191.07</v>
      </c>
      <c r="K25" s="66">
        <v>1305.191</v>
      </c>
      <c r="L25" s="66">
        <v>1155.5419999999999</v>
      </c>
      <c r="M25" s="66">
        <v>1142.925</v>
      </c>
      <c r="N25" s="26">
        <v>3200.7429999999999</v>
      </c>
      <c r="O25" s="26">
        <v>3289.288</v>
      </c>
      <c r="P25" s="26">
        <v>3541.9360000000001</v>
      </c>
      <c r="Q25" s="26">
        <v>3603.6579999999999</v>
      </c>
      <c r="R25" s="26">
        <v>13635.625</v>
      </c>
      <c r="S25" s="54"/>
    </row>
    <row r="26" spans="1:19" ht="16" thickBot="1">
      <c r="A26" s="4" t="s">
        <v>61</v>
      </c>
      <c r="B26" s="37"/>
      <c r="C26" s="37"/>
      <c r="D26" s="37"/>
      <c r="E26" s="37"/>
      <c r="F26" s="37"/>
      <c r="G26" s="37"/>
      <c r="H26" s="37"/>
      <c r="I26" s="37"/>
      <c r="J26" s="37"/>
      <c r="K26" s="37"/>
      <c r="L26" s="37"/>
      <c r="M26" s="37"/>
      <c r="N26" s="37"/>
      <c r="O26" s="37"/>
      <c r="P26" s="37"/>
      <c r="Q26" s="37"/>
      <c r="R26" s="37"/>
      <c r="S26" s="52"/>
    </row>
    <row r="27" spans="1:19">
      <c r="A27" s="10" t="s">
        <v>62</v>
      </c>
      <c r="B27" s="37"/>
      <c r="C27" s="37"/>
      <c r="D27" s="37"/>
      <c r="E27" s="37"/>
      <c r="F27" s="37"/>
      <c r="G27" s="37"/>
      <c r="H27" s="37"/>
      <c r="I27" s="37"/>
      <c r="J27" s="37"/>
      <c r="K27" s="37"/>
      <c r="L27" s="37"/>
      <c r="M27" s="37"/>
      <c r="N27" s="37"/>
      <c r="O27" s="37"/>
      <c r="P27" s="37"/>
      <c r="Q27" s="37"/>
      <c r="R27" s="37"/>
      <c r="S27" s="52"/>
    </row>
    <row r="28" spans="1:19">
      <c r="A28" s="11" t="s">
        <v>48</v>
      </c>
      <c r="B28" s="33">
        <v>0.24749395347163541</v>
      </c>
      <c r="C28" s="33">
        <v>0.24844827242811077</v>
      </c>
      <c r="D28" s="33">
        <v>0.25439441588440009</v>
      </c>
      <c r="E28" s="33">
        <v>0.23960811536708579</v>
      </c>
      <c r="F28" s="33">
        <v>0.24753165237223282</v>
      </c>
      <c r="G28" s="33">
        <v>0.23402759093650266</v>
      </c>
      <c r="H28" s="33">
        <v>0.23710884633357424</v>
      </c>
      <c r="I28" s="33">
        <v>0.26088807560207805</v>
      </c>
      <c r="J28" s="33">
        <v>0.24916188370129369</v>
      </c>
      <c r="K28" s="33">
        <v>0.23651801013839663</v>
      </c>
      <c r="L28" s="33">
        <v>0.23222484154829681</v>
      </c>
      <c r="M28" s="33">
        <v>0.21507899068584665</v>
      </c>
      <c r="N28" s="33">
        <v>0.25019773434882925</v>
      </c>
      <c r="O28" s="33">
        <v>0.24049979401326041</v>
      </c>
      <c r="P28" s="33">
        <v>0.24912299808329127</v>
      </c>
      <c r="Q28" s="33">
        <v>0.22873852300881342</v>
      </c>
      <c r="R28" s="33">
        <v>0.24165049478261094</v>
      </c>
      <c r="S28" s="52"/>
    </row>
    <row r="29" spans="1:19">
      <c r="A29" s="11" t="s">
        <v>49</v>
      </c>
      <c r="B29" s="79">
        <v>0.98538729773649725</v>
      </c>
      <c r="C29" s="33">
        <v>0.98448722588743831</v>
      </c>
      <c r="D29" s="33">
        <v>0.98731810637810891</v>
      </c>
      <c r="E29" s="33">
        <v>0.98956259668559465</v>
      </c>
      <c r="F29" s="33">
        <v>0.98450842103381353</v>
      </c>
      <c r="G29" s="33">
        <v>0.9846813927466882</v>
      </c>
      <c r="H29" s="33">
        <v>0.9812316311659377</v>
      </c>
      <c r="I29" s="33">
        <v>0.98127341997158002</v>
      </c>
      <c r="J29" s="33">
        <v>0.98050928720000352</v>
      </c>
      <c r="K29" s="33">
        <v>0.98066681604189709</v>
      </c>
      <c r="L29" s="33">
        <v>0.98322450643610038</v>
      </c>
      <c r="M29" s="33">
        <v>0.98233655777325923</v>
      </c>
      <c r="N29" s="33">
        <v>0.98586533336711746</v>
      </c>
      <c r="O29" s="33">
        <v>0.98641622499225601</v>
      </c>
      <c r="P29" s="33">
        <v>0.9809894900660252</v>
      </c>
      <c r="Q29" s="33">
        <v>0.98201208456275479</v>
      </c>
      <c r="R29" s="33">
        <v>0.98367506848257724</v>
      </c>
      <c r="S29" s="52"/>
    </row>
    <row r="30" spans="1:19">
      <c r="A30" s="12" t="s">
        <v>50</v>
      </c>
      <c r="B30" s="79">
        <v>0.30631754570704861</v>
      </c>
      <c r="C30" s="33">
        <v>0.30497440255485558</v>
      </c>
      <c r="D30" s="33">
        <v>0.32124885488094485</v>
      </c>
      <c r="E30" s="33">
        <v>0.30335174027660367</v>
      </c>
      <c r="F30" s="33">
        <v>0.3056674448192746</v>
      </c>
      <c r="G30" s="33">
        <v>0.29799547452623631</v>
      </c>
      <c r="H30" s="33">
        <v>0.29755297770362765</v>
      </c>
      <c r="I30" s="33">
        <v>0.32085964699341368</v>
      </c>
      <c r="J30" s="33">
        <v>0.30791077328425648</v>
      </c>
      <c r="K30" s="33">
        <v>0.29395394228144722</v>
      </c>
      <c r="L30" s="33">
        <v>0.29792173874131461</v>
      </c>
      <c r="M30" s="33">
        <v>0.28207448471650398</v>
      </c>
      <c r="N30" s="33">
        <v>0.31112023339153044</v>
      </c>
      <c r="O30" s="33">
        <v>0.30244618323794698</v>
      </c>
      <c r="P30" s="33">
        <v>0.30881290344920237</v>
      </c>
      <c r="Q30" s="33">
        <v>0.2915506586605508</v>
      </c>
      <c r="R30" s="33">
        <v>0.30302115701175025</v>
      </c>
      <c r="S30" s="52"/>
    </row>
    <row r="31" spans="1:19">
      <c r="A31" s="13" t="s">
        <v>63</v>
      </c>
      <c r="B31" s="79">
        <v>0.10603629622529581</v>
      </c>
      <c r="C31" s="33">
        <v>0.10713690716717802</v>
      </c>
      <c r="D31" s="33">
        <v>0.10102232729747344</v>
      </c>
      <c r="E31" s="33">
        <v>0.10966230294194639</v>
      </c>
      <c r="F31" s="33">
        <v>0.10581191392831193</v>
      </c>
      <c r="G31" s="33">
        <v>9.7571938761464444E-2</v>
      </c>
      <c r="H31" s="33">
        <v>9.9279801548663255E-2</v>
      </c>
      <c r="I31" s="33">
        <v>0.10047769279818931</v>
      </c>
      <c r="J31" s="33">
        <v>9.3017313091048215E-2</v>
      </c>
      <c r="K31" s="33">
        <v>9.6190391937867006E-2</v>
      </c>
      <c r="L31" s="33">
        <v>9.5862887692956977E-2</v>
      </c>
      <c r="M31" s="33">
        <v>8.9125433722029454E-2</v>
      </c>
      <c r="N31" s="33">
        <v>0.10459317660606854</v>
      </c>
      <c r="O31" s="33">
        <v>0.10454444207280192</v>
      </c>
      <c r="P31" s="33">
        <v>9.7506075820071078E-2</v>
      </c>
      <c r="Q31" s="33">
        <v>9.401685226628205E-2</v>
      </c>
      <c r="R31" s="33">
        <v>9.990524226688452E-2</v>
      </c>
      <c r="S31" s="52"/>
    </row>
    <row r="32" spans="1:19">
      <c r="A32" s="13" t="s">
        <v>64</v>
      </c>
      <c r="B32" s="79">
        <v>0.16608399974877031</v>
      </c>
      <c r="C32" s="33">
        <v>0.18700127566308553</v>
      </c>
      <c r="D32" s="33">
        <v>0.16116957446946764</v>
      </c>
      <c r="E32" s="33">
        <v>0.14787617963671384</v>
      </c>
      <c r="F32" s="33">
        <v>0.15718925281838489</v>
      </c>
      <c r="G32" s="33">
        <v>0.14293582345972411</v>
      </c>
      <c r="H32" s="33">
        <v>0.13821785364615377</v>
      </c>
      <c r="I32" s="33">
        <v>0.19424583769921902</v>
      </c>
      <c r="J32" s="75">
        <v>0.20206653385532192</v>
      </c>
      <c r="K32" s="75">
        <v>0.18636260288064652</v>
      </c>
      <c r="L32" s="33"/>
      <c r="M32" s="33"/>
      <c r="N32" s="59">
        <v>0.17100523939475562</v>
      </c>
      <c r="O32" s="33">
        <v>0.14947390979112252</v>
      </c>
      <c r="P32" s="75">
        <v>0.17853340131036902</v>
      </c>
      <c r="Q32" s="59"/>
      <c r="R32" s="59">
        <v>0.16879149369775834</v>
      </c>
      <c r="S32" s="52"/>
    </row>
    <row r="33" spans="1:19">
      <c r="A33" s="13" t="s">
        <v>65</v>
      </c>
      <c r="B33" s="79">
        <v>0.14744495973980778</v>
      </c>
      <c r="C33" s="33">
        <v>0.14082098487715636</v>
      </c>
      <c r="D33" s="33">
        <v>0.12618617243583585</v>
      </c>
      <c r="E33" s="33">
        <v>0.13436013955699858</v>
      </c>
      <c r="F33" s="33">
        <v>0.12398545421192059</v>
      </c>
      <c r="G33" s="33">
        <v>0.12212348057357486</v>
      </c>
      <c r="H33" s="33">
        <v>0.12742516538498727</v>
      </c>
      <c r="I33" s="33">
        <v>0.12629203626280985</v>
      </c>
      <c r="J33" s="33">
        <v>0.1227288300887848</v>
      </c>
      <c r="K33" s="75">
        <v>0.12519029073837959</v>
      </c>
      <c r="L33" s="75">
        <v>0.1306608131171724</v>
      </c>
      <c r="M33" s="33"/>
      <c r="N33" s="33">
        <v>0.13779047400921945</v>
      </c>
      <c r="O33" s="33">
        <v>0.12706303370060823</v>
      </c>
      <c r="P33" s="33">
        <v>0.1252232179680175</v>
      </c>
      <c r="Q33" s="75">
        <v>0.12756058611586804</v>
      </c>
      <c r="R33" s="33">
        <v>0.1292744858818938</v>
      </c>
      <c r="S33" s="52"/>
    </row>
    <row r="34" spans="1:19">
      <c r="A34" s="13" t="s">
        <v>43</v>
      </c>
      <c r="B34" s="79">
        <v>0.2482828342861258</v>
      </c>
      <c r="C34" s="33">
        <v>0.24444757218504345</v>
      </c>
      <c r="D34" s="33">
        <v>0.24942205939883738</v>
      </c>
      <c r="E34" s="33">
        <v>0.25967871149804883</v>
      </c>
      <c r="F34" s="33">
        <v>0.24614007739294816</v>
      </c>
      <c r="G34" s="33">
        <v>0.24533246820481905</v>
      </c>
      <c r="H34" s="33">
        <v>0.2661478297914866</v>
      </c>
      <c r="I34" s="33">
        <v>0.24748975210976384</v>
      </c>
      <c r="J34" s="33">
        <v>0.24625450155795497</v>
      </c>
      <c r="K34" s="33">
        <v>0.25836125846838015</v>
      </c>
      <c r="L34" s="33">
        <v>0.24662631313508906</v>
      </c>
      <c r="M34" s="33">
        <v>0.23581196426403606</v>
      </c>
      <c r="N34" s="33">
        <v>0.24750681645404587</v>
      </c>
      <c r="O34" s="33">
        <v>0.25118894239746214</v>
      </c>
      <c r="P34" s="33">
        <v>0.25368523434194368</v>
      </c>
      <c r="Q34" s="33">
        <v>0.24781021700756947</v>
      </c>
      <c r="R34" s="33">
        <v>0.24997268834836517</v>
      </c>
      <c r="S34" s="52"/>
    </row>
    <row r="35" spans="1:19" ht="16" thickBot="1">
      <c r="A35" s="13" t="s">
        <v>66</v>
      </c>
      <c r="B35" s="79">
        <v>0.198831602858622</v>
      </c>
      <c r="C35" s="33">
        <v>0.19117094975271043</v>
      </c>
      <c r="D35" s="33">
        <v>0.19404550572156221</v>
      </c>
      <c r="E35" s="33">
        <v>0.19716320599566836</v>
      </c>
      <c r="F35" s="33">
        <v>0.20107045937274517</v>
      </c>
      <c r="G35" s="33">
        <v>0.20153134047527499</v>
      </c>
      <c r="H35" s="33">
        <v>0.19946767238239282</v>
      </c>
      <c r="I35" s="33">
        <v>0.2067819011644208</v>
      </c>
      <c r="J35" s="33">
        <v>0.21020909741732488</v>
      </c>
      <c r="K35" s="33">
        <v>0.2082666034913031</v>
      </c>
      <c r="L35" s="33">
        <v>0.20281146743715703</v>
      </c>
      <c r="M35" s="33">
        <v>0.20557535101057728</v>
      </c>
      <c r="N35" s="33">
        <v>0.19425123251952753</v>
      </c>
      <c r="O35" s="33">
        <v>0.19986682194356081</v>
      </c>
      <c r="P35" s="33">
        <v>0.20565334763105805</v>
      </c>
      <c r="Q35" s="33">
        <v>0.20575458788327286</v>
      </c>
      <c r="R35" s="33">
        <v>0.20174274828735564</v>
      </c>
      <c r="S35" s="52"/>
    </row>
    <row r="36" spans="1:19" ht="16" thickBot="1">
      <c r="A36" s="4" t="s">
        <v>67</v>
      </c>
      <c r="B36" s="79"/>
      <c r="C36" s="33"/>
      <c r="D36" s="33"/>
      <c r="E36" s="33"/>
      <c r="F36" s="37"/>
      <c r="G36" s="37"/>
      <c r="H36" s="37"/>
      <c r="I36" s="37"/>
      <c r="J36" s="37"/>
      <c r="K36" s="37"/>
      <c r="L36" s="37"/>
      <c r="M36" s="37"/>
      <c r="N36" s="33"/>
      <c r="O36" s="33"/>
      <c r="P36" s="33"/>
      <c r="Q36" s="33"/>
      <c r="R36" s="33"/>
      <c r="S36" s="55"/>
    </row>
    <row r="37" spans="1:19">
      <c r="A37" s="10" t="s">
        <v>68</v>
      </c>
      <c r="B37" s="79"/>
      <c r="C37" s="33"/>
      <c r="D37" s="33"/>
      <c r="E37" s="33"/>
      <c r="F37" s="38"/>
      <c r="G37" s="38"/>
      <c r="H37" s="38"/>
      <c r="I37" s="38"/>
      <c r="J37" s="38"/>
      <c r="K37" s="38"/>
      <c r="L37" s="38"/>
      <c r="M37" s="38"/>
      <c r="N37" s="38"/>
      <c r="O37" s="38"/>
      <c r="P37" s="38"/>
      <c r="Q37" s="38"/>
      <c r="R37" s="38"/>
      <c r="S37" s="55"/>
    </row>
    <row r="38" spans="1:19">
      <c r="A38" s="11" t="s">
        <v>48</v>
      </c>
      <c r="B38" s="38">
        <v>6.3991985136210461E-2</v>
      </c>
      <c r="C38" s="38">
        <v>6.3434684232593727E-2</v>
      </c>
      <c r="D38" s="38">
        <v>6.6402630266173684E-2</v>
      </c>
      <c r="E38" s="38">
        <v>7.0518795856675573E-2</v>
      </c>
      <c r="F38" s="38">
        <v>6.9596806935458874E-2</v>
      </c>
      <c r="G38" s="38">
        <v>6.8315527967994838E-2</v>
      </c>
      <c r="H38" s="38">
        <v>6.1760379563652552E-2</v>
      </c>
      <c r="I38" s="38">
        <v>5.667195183093153E-2</v>
      </c>
      <c r="J38" s="38">
        <v>5.5034058250178375E-2</v>
      </c>
      <c r="K38" s="38">
        <v>6.1520077190921424E-2</v>
      </c>
      <c r="L38" s="38">
        <v>6.9424811019368024E-2</v>
      </c>
      <c r="M38" s="38"/>
      <c r="N38" s="38">
        <v>6.6402630266173684E-2</v>
      </c>
      <c r="O38" s="38">
        <v>6.8315527967994824E-2</v>
      </c>
      <c r="P38" s="38">
        <v>5.5034058250178354E-2</v>
      </c>
      <c r="Q38" s="38">
        <v>7.4802756660174163E-2</v>
      </c>
      <c r="R38" s="38">
        <v>6.6071123208865795E-2</v>
      </c>
      <c r="S38" s="55"/>
    </row>
    <row r="39" spans="1:19">
      <c r="A39" s="11" t="s">
        <v>49</v>
      </c>
      <c r="B39" s="38">
        <v>0.90386118155217032</v>
      </c>
      <c r="C39" s="38">
        <v>0.91333351885497338</v>
      </c>
      <c r="D39" s="38">
        <v>0.90821721972823732</v>
      </c>
      <c r="E39" s="38">
        <v>0.91463496688540247</v>
      </c>
      <c r="F39" s="38">
        <v>0.91549977048836739</v>
      </c>
      <c r="G39" s="38">
        <v>0.92308465773817827</v>
      </c>
      <c r="H39" s="38">
        <v>0.9256985121173954</v>
      </c>
      <c r="I39" s="38">
        <v>0.92430702998632375</v>
      </c>
      <c r="J39" s="38">
        <v>0.925966186809145</v>
      </c>
      <c r="K39" s="38">
        <v>0.92934720674528459</v>
      </c>
      <c r="L39" s="38">
        <v>0.9317511788798063</v>
      </c>
      <c r="M39" s="38"/>
      <c r="N39" s="38">
        <v>0.90821721972823732</v>
      </c>
      <c r="O39" s="38">
        <v>0.92308465773817827</v>
      </c>
      <c r="P39" s="38">
        <v>0.925966186809145</v>
      </c>
      <c r="Q39" s="38">
        <v>0.93735956157375766</v>
      </c>
      <c r="R39" s="38">
        <v>0.92439699025586819</v>
      </c>
      <c r="S39" s="55"/>
    </row>
    <row r="40" spans="1:19">
      <c r="A40" s="12" t="s">
        <v>50</v>
      </c>
      <c r="B40" s="38">
        <v>0.27689477429213583</v>
      </c>
      <c r="C40" s="38">
        <v>0.27797827176717499</v>
      </c>
      <c r="D40" s="38">
        <v>0.28730575989123347</v>
      </c>
      <c r="E40" s="38">
        <v>0.29791707133994194</v>
      </c>
      <c r="F40" s="38">
        <v>0.29887027346955053</v>
      </c>
      <c r="G40" s="38">
        <v>0.29983458829863546</v>
      </c>
      <c r="H40" s="38">
        <v>0.2928396053589718</v>
      </c>
      <c r="I40" s="38">
        <v>0.28842377201830305</v>
      </c>
      <c r="J40" s="38">
        <v>0.28067726049902575</v>
      </c>
      <c r="K40" s="38">
        <v>0.2837386544297727</v>
      </c>
      <c r="L40" s="38">
        <v>0.29891437859365205</v>
      </c>
      <c r="M40" s="38"/>
      <c r="N40" s="38">
        <v>0.28730575989123347</v>
      </c>
      <c r="O40" s="38">
        <v>0.29983458829863552</v>
      </c>
      <c r="P40" s="38">
        <v>0.28067726049902569</v>
      </c>
      <c r="Q40" s="38">
        <v>0.31706255212525158</v>
      </c>
      <c r="R40" s="38">
        <v>0.29651938384840881</v>
      </c>
      <c r="S40" s="55"/>
    </row>
    <row r="41" spans="1:19" s="70" customFormat="1">
      <c r="A41" s="35" t="s">
        <v>69</v>
      </c>
      <c r="B41" s="68">
        <v>1.768481755054726</v>
      </c>
      <c r="C41" s="68">
        <v>1.7733059984013844</v>
      </c>
      <c r="D41" s="68">
        <v>1.7398875648643037</v>
      </c>
      <c r="E41" s="68">
        <v>1.7094680793102419</v>
      </c>
      <c r="F41" s="68">
        <v>1.6937576952914732</v>
      </c>
      <c r="G41" s="68">
        <v>1.6910060913957292</v>
      </c>
      <c r="H41" s="68">
        <v>1.7092123894315205</v>
      </c>
      <c r="I41" s="68">
        <v>1.7225583510551818</v>
      </c>
      <c r="J41" s="68">
        <v>1.7447730330424258</v>
      </c>
      <c r="K41" s="68">
        <v>1.7402726468896639</v>
      </c>
      <c r="L41" s="68">
        <v>1.7246719407884556</v>
      </c>
      <c r="M41" s="68"/>
      <c r="N41" s="68">
        <v>1.7398875648643037</v>
      </c>
      <c r="O41" s="68">
        <v>1.6910060913957292</v>
      </c>
      <c r="P41" s="68">
        <v>1.7447730330424258</v>
      </c>
      <c r="Q41" s="68">
        <v>1.7173394903522323</v>
      </c>
      <c r="R41" s="68">
        <v>1.7231464394982949</v>
      </c>
      <c r="S41" s="69"/>
    </row>
    <row r="42" spans="1:19">
      <c r="A42" s="10" t="s">
        <v>70</v>
      </c>
      <c r="B42" s="38">
        <v>1.6074598586647254E-2</v>
      </c>
      <c r="C42" s="38">
        <v>1.4708529518345014E-2</v>
      </c>
      <c r="D42" s="38">
        <v>1.3901532758009417E-2</v>
      </c>
      <c r="E42" s="38">
        <v>1.240253031982461E-2</v>
      </c>
      <c r="F42" s="38">
        <v>1.2624899757807579E-2</v>
      </c>
      <c r="G42" s="38">
        <v>1.2404253481000872E-2</v>
      </c>
      <c r="H42" s="38">
        <v>1.3609363275010722E-2</v>
      </c>
      <c r="I42" s="38">
        <v>1.3465485030735431E-2</v>
      </c>
      <c r="J42" s="38">
        <v>1.4834954396123043E-2</v>
      </c>
      <c r="K42" s="38">
        <v>1.6104863923548721E-2</v>
      </c>
      <c r="L42" s="38">
        <v>1.7340153394364444E-2</v>
      </c>
      <c r="M42" s="38"/>
      <c r="N42" s="38">
        <v>1.3901532758009417E-2</v>
      </c>
      <c r="O42" s="38">
        <v>1.2404253481000872E-2</v>
      </c>
      <c r="P42" s="38">
        <v>1.4834954396123073E-2</v>
      </c>
      <c r="Q42" s="38">
        <v>1.809329799698621E-2</v>
      </c>
      <c r="R42" s="38">
        <v>1.4787506579091357E-2</v>
      </c>
      <c r="S42" s="55"/>
    </row>
    <row r="43" spans="1:19">
      <c r="A43" s="10" t="s">
        <v>71</v>
      </c>
      <c r="B43" s="38">
        <v>0.12441872502597272</v>
      </c>
      <c r="C43" s="38">
        <v>0.11970134076983877</v>
      </c>
      <c r="D43" s="38">
        <v>0.11732523952808242</v>
      </c>
      <c r="E43" s="38">
        <v>0.10309998302729399</v>
      </c>
      <c r="F43" s="38">
        <v>9.0432731052964829E-2</v>
      </c>
      <c r="G43" s="38">
        <v>8.1942994675192615E-2</v>
      </c>
      <c r="H43" s="38">
        <v>7.7798975104221263E-2</v>
      </c>
      <c r="I43" s="38">
        <v>6.9978956694032993E-2</v>
      </c>
      <c r="J43" s="38">
        <v>6.442144618611706E-2</v>
      </c>
      <c r="K43" s="38">
        <v>6.2276982399060557E-2</v>
      </c>
      <c r="L43" s="38">
        <v>6.2392016065937528E-2</v>
      </c>
      <c r="M43" s="38"/>
      <c r="N43" s="38">
        <v>0.11732523952808242</v>
      </c>
      <c r="O43" s="38">
        <v>8.1942994675192615E-2</v>
      </c>
      <c r="P43" s="38">
        <v>6.442144618611706E-2</v>
      </c>
      <c r="Q43" s="38">
        <v>6.4566691553826633E-2</v>
      </c>
      <c r="R43" s="38">
        <v>7.5401331811457931E-2</v>
      </c>
      <c r="S43" s="55"/>
    </row>
    <row r="44" spans="1:19">
      <c r="A44" s="13" t="s">
        <v>72</v>
      </c>
      <c r="B44" s="39">
        <v>3.9197741514734501</v>
      </c>
      <c r="C44" s="39">
        <v>3.9214538831463055</v>
      </c>
      <c r="D44" s="39">
        <v>4.2504789715695699</v>
      </c>
      <c r="E44" s="39">
        <v>4.5232576387682286</v>
      </c>
      <c r="F44" s="39">
        <v>4.4187946662492017</v>
      </c>
      <c r="G44" s="39">
        <v>4.2224570219818318</v>
      </c>
      <c r="H44" s="39">
        <v>4.0275581894344779</v>
      </c>
      <c r="I44" s="39">
        <v>4.204210592886314</v>
      </c>
      <c r="J44" s="39">
        <v>4.1419768177457517</v>
      </c>
      <c r="K44" s="39">
        <v>4.0874637717226125</v>
      </c>
      <c r="L44" s="39">
        <v>4.0594839510762775</v>
      </c>
      <c r="M44" s="39"/>
      <c r="N44" s="39">
        <v>4.2504789715695699</v>
      </c>
      <c r="O44" s="39">
        <v>4.2224570219818336</v>
      </c>
      <c r="P44" s="39">
        <v>4.1419768177457517</v>
      </c>
      <c r="Q44" s="39">
        <v>3.9457462883910579</v>
      </c>
      <c r="R44" s="39">
        <v>4.1280551106866037</v>
      </c>
      <c r="S44" s="55"/>
    </row>
    <row r="45" spans="1:19">
      <c r="A45" s="10" t="s">
        <v>73</v>
      </c>
      <c r="B45" s="60">
        <v>0.26092106504501911</v>
      </c>
      <c r="C45" s="60">
        <v>0.26060473404182088</v>
      </c>
      <c r="D45" s="60">
        <v>0.25151382392235483</v>
      </c>
      <c r="E45" s="60">
        <v>0.24386503984081001</v>
      </c>
      <c r="F45" s="60">
        <v>0.24811930069462418</v>
      </c>
      <c r="G45" s="60">
        <v>0.26063000074107817</v>
      </c>
      <c r="H45" s="60">
        <v>0.28184808399661476</v>
      </c>
      <c r="I45" s="60">
        <v>0.28767406358235126</v>
      </c>
      <c r="J45" s="60">
        <v>0.28744981384680868</v>
      </c>
      <c r="K45" s="60">
        <v>0.28308252901676578</v>
      </c>
      <c r="L45" s="60">
        <v>0.27912469164460285</v>
      </c>
      <c r="M45" s="60"/>
      <c r="N45" s="60">
        <v>0.25151382392235516</v>
      </c>
      <c r="O45" s="60">
        <v>0.26063000074107834</v>
      </c>
      <c r="P45" s="60">
        <v>0.28744981384680857</v>
      </c>
      <c r="Q45" s="60">
        <v>0.27677719210663282</v>
      </c>
      <c r="R45" s="60">
        <v>0.26834266378826721</v>
      </c>
      <c r="S45" s="55"/>
    </row>
    <row r="46" spans="1:19">
      <c r="A46" s="10" t="s">
        <v>74</v>
      </c>
      <c r="B46" s="57">
        <v>0.15329896537977536</v>
      </c>
      <c r="C46" s="57">
        <v>0.15383012283251607</v>
      </c>
      <c r="D46" s="57">
        <v>0.15553491245058587</v>
      </c>
      <c r="E46" s="57">
        <v>0.15763091865231638</v>
      </c>
      <c r="F46" s="57">
        <v>0.15862166180985915</v>
      </c>
      <c r="G46" s="57">
        <v>0.16001626044635178</v>
      </c>
      <c r="H46" s="57">
        <v>0.17558808300245696</v>
      </c>
      <c r="I46" s="57">
        <v>0.1913271123521679</v>
      </c>
      <c r="J46" s="57">
        <v>0.20576927093152653</v>
      </c>
      <c r="K46" s="57">
        <v>0.20668425245747771</v>
      </c>
      <c r="L46" s="57">
        <v>0.2071403783068706</v>
      </c>
      <c r="M46" s="57"/>
      <c r="N46" s="57">
        <v>0.15553491245058587</v>
      </c>
      <c r="O46" s="57">
        <v>0.16001626044635178</v>
      </c>
      <c r="P46" s="57">
        <v>0.20576927093152653</v>
      </c>
      <c r="Q46" s="57">
        <v>0.20670030859810432</v>
      </c>
      <c r="R46" s="57">
        <v>0.18486505777881912</v>
      </c>
      <c r="S46" s="55"/>
    </row>
    <row r="47" spans="1:19">
      <c r="A47" s="10" t="s">
        <v>75</v>
      </c>
      <c r="B47" s="38">
        <v>2.7668335285483883</v>
      </c>
      <c r="C47" s="38">
        <v>2.8106694635355485</v>
      </c>
      <c r="D47" s="38">
        <v>2.7654791913899337</v>
      </c>
      <c r="E47" s="38">
        <v>2.7548950335750551</v>
      </c>
      <c r="F47" s="38">
        <v>2.7554278492916056</v>
      </c>
      <c r="G47" s="38">
        <v>2.8077321184307387</v>
      </c>
      <c r="H47" s="38">
        <v>2.838028498739376</v>
      </c>
      <c r="I47" s="38">
        <v>2.8814697287456852</v>
      </c>
      <c r="J47" s="38">
        <v>2.8938596316079694</v>
      </c>
      <c r="K47" s="38">
        <v>2.9028654613295397</v>
      </c>
      <c r="L47" s="38">
        <v>2.916300351777354</v>
      </c>
      <c r="M47" s="38"/>
      <c r="N47" s="38">
        <v>2.7654791913899337</v>
      </c>
      <c r="O47" s="38">
        <v>2.8077321184307387</v>
      </c>
      <c r="P47" s="38">
        <v>2.8938596316079694</v>
      </c>
      <c r="Q47" s="38">
        <v>2.9448829075201082</v>
      </c>
      <c r="R47" s="38">
        <v>2.8531456410963849</v>
      </c>
      <c r="S47" s="55"/>
    </row>
    <row r="48" spans="1:19" s="27" customFormat="1">
      <c r="A48" s="10" t="s">
        <v>76</v>
      </c>
      <c r="B48" s="41">
        <v>8.3519654380975264E-3</v>
      </c>
      <c r="C48" s="41">
        <v>8.2537831171661559E-3</v>
      </c>
      <c r="D48" s="41">
        <v>7.8671755900547365E-3</v>
      </c>
      <c r="E48" s="41">
        <v>7.49756395558847E-3</v>
      </c>
      <c r="F48" s="41">
        <v>7.6108557569828034E-3</v>
      </c>
      <c r="G48" s="41">
        <v>7.9718244684171061E-3</v>
      </c>
      <c r="H48" s="41">
        <v>8.6426272416996897E-3</v>
      </c>
      <c r="I48" s="41">
        <v>9.5378144039577409E-3</v>
      </c>
      <c r="J48" s="41">
        <v>9.7094956464970315E-3</v>
      </c>
      <c r="K48" s="41">
        <v>9.9301158872594289E-3</v>
      </c>
      <c r="L48" s="41">
        <v>9.8517463506709833E-3</v>
      </c>
      <c r="M48" s="41"/>
      <c r="N48" s="41">
        <v>7.8671755900547365E-3</v>
      </c>
      <c r="O48" s="41">
        <v>7.9718244684171061E-3</v>
      </c>
      <c r="P48" s="41">
        <v>9.7094956464970315E-3</v>
      </c>
      <c r="Q48" s="41">
        <v>1.0113962070317868E-2</v>
      </c>
      <c r="R48" s="41">
        <v>8.8045034017063539E-3</v>
      </c>
      <c r="S48" s="55"/>
    </row>
    <row r="49" spans="1:19" s="27" customFormat="1" ht="16" thickBot="1">
      <c r="A49" s="10" t="s">
        <v>77</v>
      </c>
      <c r="B49" s="41">
        <v>0.99744720191173941</v>
      </c>
      <c r="C49" s="41">
        <v>0.98757682354884446</v>
      </c>
      <c r="D49" s="41">
        <v>0.95082799212557745</v>
      </c>
      <c r="E49" s="41">
        <v>0.94127011055556054</v>
      </c>
      <c r="F49" s="41">
        <v>0.95612181204908497</v>
      </c>
      <c r="G49" s="41">
        <v>0.9563371860414801</v>
      </c>
      <c r="H49" s="41">
        <v>0.99581281959978707</v>
      </c>
      <c r="I49" s="41">
        <v>0.99974464580619404</v>
      </c>
      <c r="J49" s="41">
        <v>1.0151039600941421</v>
      </c>
      <c r="K49" s="41">
        <v>1.0225910691805091</v>
      </c>
      <c r="L49" s="41">
        <v>1.0435146090848828</v>
      </c>
      <c r="M49" s="41"/>
      <c r="N49" s="41">
        <v>0.95082799212557745</v>
      </c>
      <c r="O49" s="41">
        <v>0.9563371860414801</v>
      </c>
      <c r="P49" s="41">
        <v>1.0151039600941421</v>
      </c>
      <c r="Q49" s="41">
        <v>1.0391799252870269</v>
      </c>
      <c r="R49" s="41">
        <v>0.99220290827886559</v>
      </c>
      <c r="S49" s="55"/>
    </row>
    <row r="50" spans="1:19" ht="16" thickBot="1">
      <c r="A50" s="3" t="s">
        <v>78</v>
      </c>
      <c r="B50" s="80"/>
      <c r="C50" s="37"/>
      <c r="D50" s="37"/>
      <c r="E50" s="37"/>
      <c r="F50" s="37"/>
      <c r="G50" s="37"/>
      <c r="H50" s="37"/>
      <c r="I50" s="37"/>
      <c r="J50" s="37"/>
      <c r="K50" s="37"/>
      <c r="L50" s="37"/>
      <c r="M50" s="37"/>
      <c r="N50" s="37"/>
      <c r="O50" s="42"/>
      <c r="P50" s="42"/>
      <c r="Q50" s="42"/>
      <c r="R50" s="43"/>
      <c r="S50" s="55"/>
    </row>
    <row r="51" spans="1:19">
      <c r="A51" s="16" t="s">
        <v>79</v>
      </c>
      <c r="B51" s="44">
        <v>3455.6441</v>
      </c>
      <c r="C51" s="44">
        <v>3492.6695789473683</v>
      </c>
      <c r="D51" s="44">
        <v>3933.6456666666663</v>
      </c>
      <c r="E51" s="44">
        <v>3809.9260476190475</v>
      </c>
      <c r="F51" s="44">
        <v>3461.7264761904762</v>
      </c>
      <c r="G51" s="44">
        <v>3681.0723000000003</v>
      </c>
      <c r="H51" s="44">
        <v>3600.1869545454547</v>
      </c>
      <c r="I51" s="44">
        <v>3833.5868571428573</v>
      </c>
      <c r="J51" s="44">
        <v>4254.8426666666674</v>
      </c>
      <c r="K51" s="44">
        <v>4385.6253043478264</v>
      </c>
      <c r="L51" s="44">
        <v>4566.4608947368424</v>
      </c>
      <c r="M51" s="44">
        <v>4069.4065909090909</v>
      </c>
      <c r="N51" s="44">
        <v>3634.6693833333334</v>
      </c>
      <c r="O51" s="44">
        <v>3650.4217580645163</v>
      </c>
      <c r="P51" s="44">
        <v>3891.580203125</v>
      </c>
      <c r="Q51" s="44">
        <v>4330.6106874999996</v>
      </c>
      <c r="R51" s="44">
        <v>3882.506116</v>
      </c>
      <c r="S51" s="55"/>
    </row>
    <row r="52" spans="1:19">
      <c r="A52" s="16" t="s">
        <v>80</v>
      </c>
      <c r="B52" s="44">
        <v>927.77105000000006</v>
      </c>
      <c r="C52" s="44">
        <v>773.6106842105263</v>
      </c>
      <c r="D52" s="44">
        <v>1124.3040952380952</v>
      </c>
      <c r="E52" s="44">
        <v>1076.9261428571428</v>
      </c>
      <c r="F52" s="44">
        <v>689.07404761904752</v>
      </c>
      <c r="G52" s="44">
        <v>755.30494999999996</v>
      </c>
      <c r="H52" s="44">
        <v>676.73400000000004</v>
      </c>
      <c r="I52" s="44">
        <v>851.6591428571428</v>
      </c>
      <c r="J52" s="44">
        <v>772.27809523809526</v>
      </c>
      <c r="K52" s="44">
        <v>900.81682608695655</v>
      </c>
      <c r="L52" s="44">
        <v>1049.6764210526317</v>
      </c>
      <c r="M52" s="44">
        <v>767.9085</v>
      </c>
      <c r="N52" s="44">
        <v>947.7401666666666</v>
      </c>
      <c r="O52" s="44">
        <v>841.80811290322583</v>
      </c>
      <c r="P52" s="44">
        <v>765.48171875000003</v>
      </c>
      <c r="Q52" s="44">
        <v>899.32228124999995</v>
      </c>
      <c r="R52" s="44">
        <v>862.41587600000003</v>
      </c>
      <c r="S52" s="55"/>
    </row>
    <row r="53" spans="1:19">
      <c r="A53" s="16" t="s">
        <v>81</v>
      </c>
      <c r="B53" s="44">
        <v>78.6357</v>
      </c>
      <c r="C53" s="44">
        <v>123.01510526315789</v>
      </c>
      <c r="D53" s="44">
        <v>114.71652380952382</v>
      </c>
      <c r="E53" s="44">
        <v>107.95180952380953</v>
      </c>
      <c r="F53" s="44">
        <v>105.46757142857143</v>
      </c>
      <c r="G53" s="44">
        <v>111.15825</v>
      </c>
      <c r="H53" s="44">
        <v>118.60872727272728</v>
      </c>
      <c r="I53" s="44">
        <v>122.80457142857144</v>
      </c>
      <c r="J53" s="44">
        <v>114.08814285714286</v>
      </c>
      <c r="K53" s="44">
        <v>123.15878260869565</v>
      </c>
      <c r="L53" s="44">
        <v>132.30957894736844</v>
      </c>
      <c r="M53" s="44">
        <v>127.32359090909091</v>
      </c>
      <c r="N53" s="44">
        <v>105.31746666666666</v>
      </c>
      <c r="O53" s="44">
        <v>108.14470967741934</v>
      </c>
      <c r="P53" s="44">
        <v>118.502171875</v>
      </c>
      <c r="Q53" s="44">
        <v>127.307078125</v>
      </c>
      <c r="R53" s="44">
        <v>115.02324800000001</v>
      </c>
      <c r="S53" s="56"/>
    </row>
    <row r="54" spans="1:19">
      <c r="A54" s="16" t="s">
        <v>82</v>
      </c>
      <c r="B54" s="44">
        <v>214.43695</v>
      </c>
      <c r="C54" s="44">
        <v>234.72936842105682</v>
      </c>
      <c r="D54" s="44">
        <v>276.70771428571425</v>
      </c>
      <c r="E54" s="44">
        <v>292.2043333333333</v>
      </c>
      <c r="F54" s="44">
        <v>160.84952380952382</v>
      </c>
      <c r="G54" s="44">
        <v>179.78055000000001</v>
      </c>
      <c r="H54" s="44">
        <v>174.11440909090908</v>
      </c>
      <c r="I54" s="44">
        <v>212.30885714285714</v>
      </c>
      <c r="J54" s="44">
        <v>202.10728571428572</v>
      </c>
      <c r="K54" s="44">
        <v>251.69108695652173</v>
      </c>
      <c r="L54" s="44">
        <v>274.08942105263156</v>
      </c>
      <c r="M54" s="44">
        <v>174.06609090909092</v>
      </c>
      <c r="N54" s="44">
        <v>242.65764999999996</v>
      </c>
      <c r="O54" s="44">
        <v>211.44745161290325</v>
      </c>
      <c r="P54" s="44">
        <v>195.83212499999999</v>
      </c>
      <c r="Q54" s="44">
        <v>231.65700000000001</v>
      </c>
      <c r="R54" s="44">
        <v>220.11402000000001</v>
      </c>
      <c r="S54" s="56"/>
    </row>
    <row r="55" spans="1:19" ht="16" thickBot="1">
      <c r="A55" s="17" t="s">
        <v>83</v>
      </c>
      <c r="B55" s="44">
        <v>4.6458500000000003</v>
      </c>
      <c r="C55" s="44">
        <v>4.9122105263157891</v>
      </c>
      <c r="D55" s="44">
        <v>7.3502380952380957</v>
      </c>
      <c r="E55" s="44">
        <v>15.401857142857143</v>
      </c>
      <c r="F55" s="44">
        <v>2.9117619047619048</v>
      </c>
      <c r="G55" s="44">
        <v>4.1478999999999999</v>
      </c>
      <c r="H55" s="44">
        <v>2.7406818181818182</v>
      </c>
      <c r="I55" s="44">
        <v>3.5448095238095236</v>
      </c>
      <c r="J55" s="44">
        <v>3.1129523809523807</v>
      </c>
      <c r="K55" s="44">
        <v>5.8784347826086956</v>
      </c>
      <c r="L55" s="44">
        <v>6.8804736842105267</v>
      </c>
      <c r="M55" s="44">
        <v>3.044681818181818</v>
      </c>
      <c r="N55" s="44">
        <v>5.6767333333333339</v>
      </c>
      <c r="O55" s="44">
        <v>7.5410322580645159</v>
      </c>
      <c r="P55" s="44">
        <v>3.1266875000000001</v>
      </c>
      <c r="Q55" s="44">
        <v>5.2018125</v>
      </c>
      <c r="R55" s="44">
        <v>5.3646880000000001</v>
      </c>
      <c r="S55" s="52"/>
    </row>
    <row r="56" spans="1:19" ht="16" thickBot="1">
      <c r="A56" s="3" t="s">
        <v>84</v>
      </c>
      <c r="B56" s="45"/>
      <c r="C56" s="45"/>
      <c r="D56" s="45"/>
      <c r="E56" s="45"/>
      <c r="F56" s="45"/>
      <c r="G56" s="45"/>
      <c r="H56" s="45"/>
      <c r="I56" s="45"/>
      <c r="J56" s="45"/>
      <c r="K56" s="45"/>
      <c r="L56" s="45"/>
      <c r="M56" s="45"/>
      <c r="N56" s="45"/>
      <c r="O56" s="45"/>
      <c r="P56" s="45"/>
      <c r="Q56" s="45"/>
      <c r="R56" s="45"/>
      <c r="S56" s="52"/>
    </row>
    <row r="57" spans="1:19">
      <c r="A57" s="16" t="s">
        <v>85</v>
      </c>
      <c r="B57" s="46">
        <v>0.62234999999999996</v>
      </c>
      <c r="C57" s="46">
        <v>0.62982800000000005</v>
      </c>
      <c r="D57" s="46">
        <v>0.62923200000000001</v>
      </c>
      <c r="E57" s="46">
        <v>0.62882199999999999</v>
      </c>
      <c r="F57" s="46">
        <v>0.64360499999999998</v>
      </c>
      <c r="G57" s="46">
        <v>0.64939199999999997</v>
      </c>
      <c r="H57" s="46">
        <v>0.65398500000000004</v>
      </c>
      <c r="I57" s="46">
        <v>0.64947500000000002</v>
      </c>
      <c r="J57" s="46">
        <v>0.65899700000000005</v>
      </c>
      <c r="K57" s="46">
        <v>0.65368300000000001</v>
      </c>
      <c r="L57" s="46">
        <v>0.650671</v>
      </c>
      <c r="M57" s="46">
        <v>0.66455799999999998</v>
      </c>
      <c r="N57" s="46">
        <v>0.62713666666666668</v>
      </c>
      <c r="O57" s="46">
        <v>0.64060633333333328</v>
      </c>
      <c r="P57" s="46">
        <v>0.65415233333333334</v>
      </c>
      <c r="Q57" s="46">
        <v>0.656304</v>
      </c>
      <c r="R57" s="46">
        <v>0.64454983333333338</v>
      </c>
      <c r="S57" s="52"/>
    </row>
    <row r="58" spans="1:19">
      <c r="A58" s="16" t="s">
        <v>86</v>
      </c>
      <c r="B58" s="46">
        <v>1.234532</v>
      </c>
      <c r="C58" s="46">
        <v>1.2525409999999999</v>
      </c>
      <c r="D58" s="46">
        <v>1.2891760000000001</v>
      </c>
      <c r="E58" s="46">
        <v>1.3146260000000001</v>
      </c>
      <c r="F58" s="46">
        <v>1.3361989999999999</v>
      </c>
      <c r="G58" s="46">
        <v>1.3555299999999999</v>
      </c>
      <c r="H58" s="46">
        <v>1.349907</v>
      </c>
      <c r="I58" s="46">
        <v>1.3449450000000001</v>
      </c>
      <c r="J58" s="46">
        <v>1.3497399999999999</v>
      </c>
      <c r="K58" s="46">
        <v>1.3364529999999999</v>
      </c>
      <c r="L58" s="46">
        <v>1.3142879999999999</v>
      </c>
      <c r="M58" s="46">
        <v>1.3387910000000001</v>
      </c>
      <c r="N58" s="46">
        <v>1.2587496666666667</v>
      </c>
      <c r="O58" s="46">
        <v>1.3354516666666667</v>
      </c>
      <c r="P58" s="46">
        <v>1.3481973333333332</v>
      </c>
      <c r="Q58" s="46">
        <v>1.329844</v>
      </c>
      <c r="R58" s="46">
        <v>1.3180606666666668</v>
      </c>
      <c r="S58" s="52"/>
    </row>
    <row r="59" spans="1:19">
      <c r="A59" s="16" t="s">
        <v>87</v>
      </c>
      <c r="B59" s="46">
        <v>1.0346880000000001</v>
      </c>
      <c r="C59" s="46">
        <v>1.04114</v>
      </c>
      <c r="D59" s="46">
        <v>1.078589</v>
      </c>
      <c r="E59" s="46">
        <v>1.1237630000000001</v>
      </c>
      <c r="F59" s="46">
        <v>1.127866</v>
      </c>
      <c r="G59" s="46">
        <v>1.152088</v>
      </c>
      <c r="H59" s="46">
        <v>1.1687000000000001</v>
      </c>
      <c r="I59" s="46">
        <v>1.164744</v>
      </c>
      <c r="J59" s="46">
        <v>1.1730719999999999</v>
      </c>
      <c r="K59" s="46">
        <v>1.164415</v>
      </c>
      <c r="L59" s="46">
        <v>1.1560600000000001</v>
      </c>
      <c r="M59" s="46">
        <v>1.1712910000000001</v>
      </c>
      <c r="N59" s="46">
        <v>1.0514723333333333</v>
      </c>
      <c r="O59" s="46">
        <v>1.1345723333333335</v>
      </c>
      <c r="P59" s="46">
        <v>1.1688386666666666</v>
      </c>
      <c r="Q59" s="46">
        <v>1.1639220000000001</v>
      </c>
      <c r="R59" s="46">
        <v>1.1297013333333334</v>
      </c>
      <c r="S59" s="52"/>
    </row>
    <row r="60" spans="1:19" ht="16" thickBot="1">
      <c r="A60" s="17" t="s">
        <v>88</v>
      </c>
      <c r="B60" s="81">
        <v>0.69440400000000002</v>
      </c>
      <c r="C60" s="81">
        <v>0.69909900000000003</v>
      </c>
      <c r="D60" s="81">
        <v>0.69613899999999995</v>
      </c>
      <c r="E60" s="81">
        <v>0.715499</v>
      </c>
      <c r="F60" s="81">
        <v>0.72141100000000002</v>
      </c>
      <c r="G60" s="81">
        <v>0.73096499999999998</v>
      </c>
      <c r="H60" s="81">
        <v>0.73072999999999999</v>
      </c>
      <c r="I60" s="81">
        <v>0.724719</v>
      </c>
      <c r="J60" s="81">
        <v>0.72271799999999997</v>
      </c>
      <c r="K60" s="81">
        <v>0.71462400000000004</v>
      </c>
      <c r="L60" s="81">
        <v>0.71179199999999998</v>
      </c>
      <c r="M60" s="81">
        <v>0.72514900000000004</v>
      </c>
      <c r="N60" s="50">
        <v>0.6965473333333333</v>
      </c>
      <c r="O60" s="50">
        <v>0.72262499999999996</v>
      </c>
      <c r="P60" s="50">
        <v>0.72605566666666677</v>
      </c>
      <c r="Q60" s="50">
        <v>0.71718833333333343</v>
      </c>
      <c r="R60" s="50">
        <v>0.71560408333333336</v>
      </c>
      <c r="S60" s="51"/>
    </row>
    <row r="61" spans="1:19">
      <c r="A61" s="30"/>
    </row>
    <row r="62" spans="1:19">
      <c r="A62" s="5" t="s">
        <v>89</v>
      </c>
      <c r="B62" s="18"/>
      <c r="C62" s="58"/>
      <c r="D62" s="18"/>
      <c r="E62" s="18"/>
      <c r="F62" s="18"/>
      <c r="G62" s="18"/>
      <c r="H62" s="18"/>
      <c r="I62" s="18"/>
      <c r="J62" s="18"/>
      <c r="K62" s="18"/>
      <c r="L62" s="18"/>
      <c r="M62" s="18"/>
      <c r="N62" s="18"/>
      <c r="O62" s="18"/>
      <c r="P62" s="18"/>
      <c r="Q62" s="18"/>
      <c r="R62" s="18"/>
    </row>
    <row r="63" spans="1:19">
      <c r="A63" s="5" t="s">
        <v>90</v>
      </c>
      <c r="B63" s="18"/>
      <c r="C63" s="58"/>
      <c r="D63" s="18"/>
      <c r="E63" s="18"/>
      <c r="F63" s="18"/>
      <c r="G63" s="18"/>
      <c r="H63" s="18"/>
      <c r="I63" s="18"/>
      <c r="J63" s="18"/>
      <c r="K63" s="18"/>
      <c r="L63" s="18"/>
      <c r="M63" s="18"/>
      <c r="N63" s="18"/>
      <c r="O63" s="18"/>
      <c r="P63" s="18"/>
      <c r="Q63" s="18"/>
      <c r="R63" s="18"/>
      <c r="S63" s="15"/>
    </row>
    <row r="64" spans="1:19">
      <c r="A64" s="5" t="s">
        <v>91</v>
      </c>
      <c r="B64" s="19"/>
      <c r="C64" s="58"/>
      <c r="D64" s="19"/>
      <c r="E64" s="19"/>
      <c r="F64" s="19"/>
      <c r="G64" s="19"/>
      <c r="H64" s="19"/>
      <c r="I64" s="19"/>
      <c r="J64" s="19"/>
      <c r="K64" s="18"/>
      <c r="L64" s="18"/>
      <c r="M64" s="18"/>
      <c r="N64" s="18"/>
      <c r="O64" s="18"/>
      <c r="P64" s="18"/>
      <c r="Q64" s="18"/>
      <c r="R64" s="18"/>
      <c r="S64" s="15"/>
    </row>
    <row r="65" spans="1:19">
      <c r="A65" s="5"/>
      <c r="B65" s="19"/>
      <c r="C65" s="19"/>
      <c r="D65" s="19"/>
      <c r="E65" s="19"/>
      <c r="F65" s="19"/>
      <c r="G65" s="19"/>
      <c r="H65" s="19"/>
      <c r="I65" s="19"/>
      <c r="J65" s="19"/>
      <c r="K65" s="18"/>
      <c r="L65" s="18"/>
      <c r="M65" s="18"/>
      <c r="N65" s="18"/>
      <c r="O65" s="18"/>
      <c r="P65" s="18"/>
      <c r="Q65" s="18"/>
      <c r="R65" s="18"/>
      <c r="S65" s="15"/>
    </row>
    <row r="66" spans="1:19" ht="15.75" customHeight="1">
      <c r="A66" s="86" t="s">
        <v>92</v>
      </c>
      <c r="B66" s="86"/>
      <c r="C66" s="86"/>
      <c r="D66" s="86"/>
      <c r="E66" s="86"/>
      <c r="F66" s="86"/>
      <c r="G66" s="86"/>
      <c r="H66" s="86"/>
      <c r="I66" s="86"/>
      <c r="J66" s="86"/>
      <c r="K66" s="86"/>
      <c r="L66" s="86"/>
      <c r="M66" s="86"/>
      <c r="N66" s="86"/>
      <c r="O66" s="86"/>
      <c r="P66" s="86"/>
      <c r="Q66" s="86"/>
      <c r="R66" s="86"/>
      <c r="S66" s="15"/>
    </row>
    <row r="67" spans="1:19">
      <c r="A67" s="86"/>
      <c r="B67" s="86"/>
      <c r="C67" s="86"/>
      <c r="D67" s="86"/>
      <c r="E67" s="86"/>
      <c r="F67" s="86"/>
      <c r="G67" s="86"/>
      <c r="H67" s="86"/>
      <c r="I67" s="86"/>
      <c r="J67" s="86"/>
      <c r="K67" s="86"/>
      <c r="L67" s="86"/>
      <c r="M67" s="86"/>
      <c r="N67" s="86"/>
      <c r="O67" s="86"/>
      <c r="P67" s="86"/>
      <c r="Q67" s="86"/>
      <c r="R67" s="86"/>
      <c r="S67" s="15"/>
    </row>
    <row r="68" spans="1:19">
      <c r="A68" s="86"/>
      <c r="B68" s="86"/>
      <c r="C68" s="86"/>
      <c r="D68" s="86"/>
      <c r="E68" s="86"/>
      <c r="F68" s="86"/>
      <c r="G68" s="86"/>
      <c r="H68" s="86"/>
      <c r="I68" s="86"/>
      <c r="J68" s="86"/>
      <c r="K68" s="86"/>
      <c r="L68" s="86"/>
      <c r="M68" s="86"/>
      <c r="N68" s="86"/>
      <c r="O68" s="86"/>
      <c r="P68" s="86"/>
      <c r="Q68" s="86"/>
      <c r="R68" s="86"/>
      <c r="S68" s="15"/>
    </row>
    <row r="69" spans="1:19" ht="71.150000000000006" customHeight="1">
      <c r="A69" s="86"/>
      <c r="B69" s="86"/>
      <c r="C69" s="86"/>
      <c r="D69" s="86"/>
      <c r="E69" s="86"/>
      <c r="F69" s="86"/>
      <c r="G69" s="86"/>
      <c r="H69" s="86"/>
      <c r="I69" s="86"/>
      <c r="J69" s="86"/>
      <c r="K69" s="86"/>
      <c r="L69" s="86"/>
      <c r="M69" s="86"/>
      <c r="N69" s="86"/>
      <c r="O69" s="86"/>
      <c r="P69" s="86"/>
      <c r="Q69" s="86"/>
      <c r="R69" s="86"/>
      <c r="S69" s="15"/>
    </row>
    <row r="70" spans="1:19">
      <c r="A70" s="5" t="s">
        <v>93</v>
      </c>
      <c r="B70" s="29"/>
      <c r="C70" s="29"/>
      <c r="D70" s="29"/>
      <c r="E70" s="29"/>
      <c r="F70" s="29"/>
      <c r="G70" s="29"/>
      <c r="H70" s="29"/>
      <c r="I70" s="29"/>
      <c r="J70" s="29"/>
      <c r="K70" s="29"/>
      <c r="L70" s="29"/>
      <c r="M70" s="29"/>
      <c r="N70" s="29"/>
      <c r="O70" s="29"/>
      <c r="P70" s="29"/>
      <c r="Q70" s="29"/>
      <c r="R70" s="29"/>
    </row>
    <row r="74" spans="1:19">
      <c r="B74" s="65"/>
      <c r="C74" s="65"/>
    </row>
    <row r="78" spans="1:19">
      <c r="B78" s="62"/>
      <c r="C78" s="62"/>
      <c r="D78" s="62"/>
    </row>
    <row r="80" spans="1:19">
      <c r="B80" s="61"/>
      <c r="C80" s="61"/>
      <c r="D80" s="61"/>
    </row>
    <row r="82" spans="2:4">
      <c r="B82" s="63"/>
      <c r="C82" s="64"/>
      <c r="D82" s="63"/>
    </row>
  </sheetData>
  <mergeCells count="3">
    <mergeCell ref="A1:R1"/>
    <mergeCell ref="A2:R2"/>
    <mergeCell ref="A66:R69"/>
  </mergeCells>
  <printOptions horizontalCentered="1" verticalCentered="1"/>
  <pageMargins left="0.1" right="0.1" top="0.15" bottom="0" header="0" footer="0"/>
  <pageSetup scale="4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bf703f1-3bd3-4d50-b412-db122d3ef98f" xsi:nil="true"/>
    <lcf76f155ced4ddcb4097134ff3c332f xmlns="3b738ba5-deed-4b6e-ace9-c1a731e6d65d">
      <Terms xmlns="http://schemas.microsoft.com/office/infopath/2007/PartnerControls"/>
    </lcf76f155ced4ddcb4097134ff3c332f>
    <_Flow_SignoffStatus xmlns="3b738ba5-deed-4b6e-ace9-c1a731e6d65d" xsi:nil="true"/>
    <_ip_UnifiedCompliancePolicyUIAction xmlns="http://schemas.microsoft.com/sharepoint/v3" xsi:nil="true"/>
    <_ip_UnifiedCompliancePolicyProperties xmlns="http://schemas.microsoft.com/sharepoint/v3" xsi:nil="true"/>
    <Notes xmlns="3b738ba5-deed-4b6e-ace9-c1a731e6d6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268499FC438A469C174FC9CE51F541" ma:contentTypeVersion="22" ma:contentTypeDescription="Create a new document." ma:contentTypeScope="" ma:versionID="bcbee324c5e74f1f1b13c3484ca99619">
  <xsd:schema xmlns:xsd="http://www.w3.org/2001/XMLSchema" xmlns:xs="http://www.w3.org/2001/XMLSchema" xmlns:p="http://schemas.microsoft.com/office/2006/metadata/properties" xmlns:ns1="http://schemas.microsoft.com/sharepoint/v3" xmlns:ns2="9bf703f1-3bd3-4d50-b412-db122d3ef98f" xmlns:ns3="3b738ba5-deed-4b6e-ace9-c1a731e6d65d" targetNamespace="http://schemas.microsoft.com/office/2006/metadata/properties" ma:root="true" ma:fieldsID="8ab07d1f5993f1b8971fe626fe1840c7" ns1:_="" ns2:_="" ns3:_="">
    <xsd:import namespace="http://schemas.microsoft.com/sharepoint/v3"/>
    <xsd:import namespace="9bf703f1-3bd3-4d50-b412-db122d3ef98f"/>
    <xsd:import namespace="3b738ba5-deed-4b6e-ace9-c1a731e6d6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_Flow_SignoffStatus" minOccurs="0"/>
                <xsd:element ref="ns1:_ip_UnifiedCompliancePolicyProperties" minOccurs="0"/>
                <xsd:element ref="ns1:_ip_UnifiedCompliancePolicyUIAction" minOccurs="0"/>
                <xsd:element ref="ns3:MediaServiceSearchProperties" minOccurs="0"/>
                <xsd:element ref="ns3: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f703f1-3bd3-4d50-b412-db122d3ef98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2af3f2a-9fed-41ae-b0bc-243331442d7a}" ma:internalName="TaxCatchAll" ma:showField="CatchAllData" ma:web="9bf703f1-3bd3-4d50-b412-db122d3ef9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738ba5-deed-4b6e-ace9-c1a731e6d6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e14640-9a31-43cd-b63a-c68e00fb36d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Notes" ma:index="29" nillable="true" ma:displayName="Notes"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9CF81B-44D4-44FA-AD1B-E8A60BD9AAE0}">
  <ds:schemaRefs>
    <ds:schemaRef ds:uri="http://schemas.microsoft.com/office/2006/metadata/properties"/>
    <ds:schemaRef ds:uri="http://schemas.microsoft.com/office/infopath/2007/PartnerControls"/>
    <ds:schemaRef ds:uri="9bf703f1-3bd3-4d50-b412-db122d3ef98f"/>
    <ds:schemaRef ds:uri="3b738ba5-deed-4b6e-ace9-c1a731e6d65d"/>
    <ds:schemaRef ds:uri="http://schemas.microsoft.com/sharepoint/v3"/>
  </ds:schemaRefs>
</ds:datastoreItem>
</file>

<file path=customXml/itemProps2.xml><?xml version="1.0" encoding="utf-8"?>
<ds:datastoreItem xmlns:ds="http://schemas.openxmlformats.org/officeDocument/2006/customXml" ds:itemID="{8907DFCD-D4EC-4C48-85E6-8EBEA249F7BD}">
  <ds:schemaRefs>
    <ds:schemaRef ds:uri="http://schemas.microsoft.com/sharepoint/v3/contenttype/forms"/>
  </ds:schemaRefs>
</ds:datastoreItem>
</file>

<file path=customXml/itemProps3.xml><?xml version="1.0" encoding="utf-8"?>
<ds:datastoreItem xmlns:ds="http://schemas.openxmlformats.org/officeDocument/2006/customXml" ds:itemID="{4B63A066-8606-40AD-82EA-BB9B57B96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bf703f1-3bd3-4d50-b412-db122d3ef98f"/>
    <ds:schemaRef ds:uri="3b738ba5-deed-4b6e-ace9-c1a731e6d6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7fc4263-1457-426b-8f86-27e8fe5c208c}" enabled="0" method="" siteId="{97fc4263-1457-426b-8f86-27e8fe5c20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INPUT</vt:lpstr>
      <vt:lpstr>2025</vt:lpstr>
      <vt:lpstr>'2025'!Print_Area</vt:lpstr>
    </vt:vector>
  </TitlesOfParts>
  <Manager/>
  <Company>Chicago Board Options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dzaccaro@cboe.com</dc:creator>
  <cp:keywords/>
  <dc:description/>
  <cp:lastModifiedBy>Fay, Daniel</cp:lastModifiedBy>
  <cp:revision/>
  <dcterms:created xsi:type="dcterms:W3CDTF">2016-05-24T14:38:08Z</dcterms:created>
  <dcterms:modified xsi:type="dcterms:W3CDTF">2026-01-06T19:56:48Z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0x010100BA268499FC438A469C174FC9CE51F541</vt:lpwstr>
  </property>
  <property fmtid="{D5CDD505-2E9C-101B-9397-08002B2CF9AE}" pid="3" name="MediaServiceImageTags">
    <vt:lpwstr/>
  </property>
</Properties>
</file>